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71" i="371" l="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9" i="431"/>
  <c r="D13" i="431"/>
  <c r="D17" i="431"/>
  <c r="E9" i="431"/>
  <c r="E13" i="431"/>
  <c r="E17" i="431"/>
  <c r="F9" i="431"/>
  <c r="F13" i="431"/>
  <c r="F17" i="431"/>
  <c r="G9" i="431"/>
  <c r="G13" i="431"/>
  <c r="G17" i="431"/>
  <c r="H9" i="431"/>
  <c r="H13" i="431"/>
  <c r="H17" i="431"/>
  <c r="I9" i="431"/>
  <c r="I13" i="431"/>
  <c r="I17" i="431"/>
  <c r="J9" i="431"/>
  <c r="J13" i="431"/>
  <c r="J17" i="431"/>
  <c r="K9" i="431"/>
  <c r="K13" i="431"/>
  <c r="K17" i="431"/>
  <c r="L9" i="431"/>
  <c r="L13" i="431"/>
  <c r="L17" i="431"/>
  <c r="M9" i="431"/>
  <c r="M17" i="431"/>
  <c r="N13" i="431"/>
  <c r="O9" i="431"/>
  <c r="P9" i="431"/>
  <c r="P17" i="431"/>
  <c r="Q9" i="431"/>
  <c r="K14" i="431"/>
  <c r="L18" i="431"/>
  <c r="M18" i="431"/>
  <c r="N14" i="431"/>
  <c r="O18" i="431"/>
  <c r="P14" i="431"/>
  <c r="Q14" i="431"/>
  <c r="O11" i="431"/>
  <c r="P19" i="431"/>
  <c r="C10" i="431"/>
  <c r="C14" i="431"/>
  <c r="C18" i="431"/>
  <c r="D10" i="431"/>
  <c r="D14" i="431"/>
  <c r="D18" i="431"/>
  <c r="E10" i="431"/>
  <c r="E14" i="431"/>
  <c r="E18" i="431"/>
  <c r="F10" i="431"/>
  <c r="F14" i="431"/>
  <c r="F18" i="431"/>
  <c r="G10" i="431"/>
  <c r="G14" i="431"/>
  <c r="G18" i="431"/>
  <c r="H10" i="431"/>
  <c r="H14" i="431"/>
  <c r="H18" i="431"/>
  <c r="I10" i="431"/>
  <c r="I14" i="431"/>
  <c r="I18" i="431"/>
  <c r="J10" i="431"/>
  <c r="J14" i="431"/>
  <c r="K10" i="431"/>
  <c r="K18" i="431"/>
  <c r="L14" i="431"/>
  <c r="M14" i="431"/>
  <c r="O10" i="431"/>
  <c r="P18" i="431"/>
  <c r="Q18" i="431"/>
  <c r="P11" i="431"/>
  <c r="Q11" i="431"/>
  <c r="C11" i="431"/>
  <c r="C15" i="431"/>
  <c r="C19" i="431"/>
  <c r="D11" i="431"/>
  <c r="D15" i="431"/>
  <c r="D19" i="431"/>
  <c r="E11" i="431"/>
  <c r="E15" i="431"/>
  <c r="E19" i="431"/>
  <c r="F11" i="431"/>
  <c r="F15" i="431"/>
  <c r="F19" i="431"/>
  <c r="G11" i="431"/>
  <c r="G15" i="431"/>
  <c r="G19" i="431"/>
  <c r="H11" i="431"/>
  <c r="H15" i="431"/>
  <c r="H19" i="431"/>
  <c r="I11" i="431"/>
  <c r="I15" i="431"/>
  <c r="I19" i="431"/>
  <c r="J11" i="431"/>
  <c r="J15" i="431"/>
  <c r="J19" i="431"/>
  <c r="K11" i="431"/>
  <c r="K15" i="431"/>
  <c r="K19" i="431"/>
  <c r="L11" i="431"/>
  <c r="L15" i="431"/>
  <c r="L19" i="431"/>
  <c r="M11" i="431"/>
  <c r="M15" i="431"/>
  <c r="M19" i="431"/>
  <c r="N11" i="431"/>
  <c r="N15" i="431"/>
  <c r="N19" i="431"/>
  <c r="O15" i="431"/>
  <c r="P15" i="431"/>
  <c r="Q15" i="431"/>
  <c r="C12" i="431"/>
  <c r="C16" i="431"/>
  <c r="C20" i="431"/>
  <c r="D12" i="431"/>
  <c r="D16" i="431"/>
  <c r="D20" i="431"/>
  <c r="E12" i="431"/>
  <c r="E16" i="431"/>
  <c r="E20" i="431"/>
  <c r="F12" i="431"/>
  <c r="F16" i="431"/>
  <c r="F20" i="431"/>
  <c r="G12" i="431"/>
  <c r="G16" i="431"/>
  <c r="G20" i="431"/>
  <c r="H12" i="431"/>
  <c r="H16" i="431"/>
  <c r="H20" i="431"/>
  <c r="I12" i="431"/>
  <c r="I16" i="431"/>
  <c r="I20" i="431"/>
  <c r="J12" i="431"/>
  <c r="J16" i="431"/>
  <c r="J20" i="431"/>
  <c r="K12" i="431"/>
  <c r="K16" i="431"/>
  <c r="K20" i="431"/>
  <c r="L12" i="431"/>
  <c r="L16" i="431"/>
  <c r="L20" i="431"/>
  <c r="M12" i="431"/>
  <c r="M16" i="431"/>
  <c r="M20" i="431"/>
  <c r="N12" i="431"/>
  <c r="N16" i="431"/>
  <c r="N20" i="431"/>
  <c r="O12" i="431"/>
  <c r="O16" i="431"/>
  <c r="O20" i="431"/>
  <c r="P12" i="431"/>
  <c r="P16" i="431"/>
  <c r="P20" i="431"/>
  <c r="Q12" i="431"/>
  <c r="Q16" i="431"/>
  <c r="Q20" i="431"/>
  <c r="M13" i="431"/>
  <c r="N9" i="431"/>
  <c r="N17" i="431"/>
  <c r="O13" i="431"/>
  <c r="O17" i="431"/>
  <c r="P13" i="431"/>
  <c r="Q13" i="431"/>
  <c r="Q17" i="431"/>
  <c r="J18" i="431"/>
  <c r="L10" i="431"/>
  <c r="M10" i="431"/>
  <c r="N10" i="431"/>
  <c r="N18" i="431"/>
  <c r="O14" i="431"/>
  <c r="P10" i="431"/>
  <c r="Q10" i="431"/>
  <c r="O19" i="431"/>
  <c r="Q19" i="431"/>
  <c r="J8" i="431"/>
  <c r="E8" i="431"/>
  <c r="K8" i="431"/>
  <c r="L8" i="431"/>
  <c r="G8" i="431"/>
  <c r="H8" i="431"/>
  <c r="D8" i="431"/>
  <c r="P8" i="431"/>
  <c r="F8" i="431"/>
  <c r="N8" i="431"/>
  <c r="O8" i="431"/>
  <c r="I8" i="431"/>
  <c r="M8" i="431"/>
  <c r="Q8" i="431"/>
  <c r="C8" i="431"/>
  <c r="S19" i="431" l="1"/>
  <c r="R19" i="431"/>
  <c r="S10" i="431"/>
  <c r="R10" i="431"/>
  <c r="S17" i="431"/>
  <c r="R17" i="431"/>
  <c r="R13" i="431"/>
  <c r="S13" i="431"/>
  <c r="R20" i="431"/>
  <c r="S20" i="431"/>
  <c r="R16" i="431"/>
  <c r="S16" i="431"/>
  <c r="R12" i="431"/>
  <c r="S12" i="431"/>
  <c r="S15" i="431"/>
  <c r="R15" i="431"/>
  <c r="R11" i="431"/>
  <c r="S11" i="431"/>
  <c r="R18" i="431"/>
  <c r="S18" i="431"/>
  <c r="R14" i="431"/>
  <c r="S14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23" i="414" l="1"/>
  <c r="G3" i="410"/>
  <c r="M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C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J3" i="372" l="1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<sst xmlns="http://schemas.openxmlformats.org/spreadsheetml/2006/main" count="21914" uniqueCount="3202">
  <si>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</si>
  <si>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</si>
  <si>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</si>
  <si>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</si>
  <si>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</si>
  <si>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</si>
  <si>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</si>
  <si>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</si>
  <si>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</si>
  <si>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</si>
  <si>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</si>
  <si>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</si>
  <si>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</si>
  <si>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</si>
  <si>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</si>
  <si>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</si>
  <si>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</si>
  <si>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</si>
  <si>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</si>
  <si>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</si>
  <si>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</si>
  <si>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</si>
  <si>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</si>
  <si>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</si>
  <si>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</si>
  <si>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</si>
  <si>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</si>
  <si>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</si>
  <si>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</si>
  <si>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</si>
  <si>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</si>
  <si>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</si>
  <si>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</si>
  <si>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</si>
  <si>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</si>
  <si>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</si>
  <si>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</si>
  <si>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</si>
  <si>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</si>
  <si>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</si>
  <si>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</si>
  <si>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</si>
  <si>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</si>
  <si>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</si>
  <si>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</si>
  <si>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</si>
  <si>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</si>
  <si>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</si>
  <si>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</si>
  <si>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</si>
  <si>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</si>
  <si>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</si>
  <si>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</si>
  <si>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</si>
  <si>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</si>
  <si>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</si>
  <si>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</si>
  <si>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</si>
  <si>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</si>
  <si>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</si>
  <si>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</si>
  <si>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</si>
  <si>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</si>
  <si>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</si>
  <si>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</si>
  <si>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</si>
  <si>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</si>
  <si>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</si>
  <si>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</si>
  <si>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</si>
  <si>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</si>
  <si>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</si>
  <si>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</si>
  <si>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</si>
  <si>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</si>
  <si>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</si>
  <si>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</si>
  <si>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</si>
  <si>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</si>
  <si>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</si>
  <si>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</si>
  <si>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</si>
  <si>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</si>
  <si>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</si>
  <si>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</si>
  <si>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</si>
  <si>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</si>
  <si>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</si>
  <si>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</si>
  <si>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</si>
  <si>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</si>
  <si>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</si>
  <si>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</si>
  <si>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</si>
  <si>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</si>
  <si>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</si>
  <si>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</si>
  <si>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</si>
  <si>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</si>
  <si>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</si>
  <si>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</si>
  <si>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</si>
  <si>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</si>
  <si>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</si>
  <si>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</si>
  <si>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</si>
  <si>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</si>
  <si>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</si>
  <si>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</si>
  <si>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</si>
  <si>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</si>
  <si>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</si>
  <si>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</si>
  <si>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</si>
  <si>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</si>
  <si>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</si>
  <si>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</si>
  <si>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</si>
  <si>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</si>
  <si>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</si>
  <si>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</si>
  <si>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</si>
  <si>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</si>
  <si>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</si>
  <si>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</si>
  <si>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</si>
  <si>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</si>
  <si>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</si>
  <si>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</si>
  <si>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</si>
  <si>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</si>
  <si>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</si>
  <si>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</si>
  <si>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</si>
  <si>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</si>
  <si>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</si>
  <si>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</si>
  <si>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</si>
  <si>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</si>
  <si>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</si>
  <si>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</si>
  <si>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</si>
  <si>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</si>
  <si>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</si>
  <si>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</si>
  <si>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</si>
  <si>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</si>
  <si>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</si>
  <si>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</si>
  <si>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</si>
  <si>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</si>
  <si>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</si>
  <si>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</si>
  <si>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</si>
  <si>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</si>
  <si>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</si>
  <si>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</si>
  <si>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</si>
  <si>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</si>
  <si>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</si>
  <si>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</si>
  <si>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</si>
  <si>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</si>
  <si>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</si>
  <si>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</si>
  <si>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</si>
  <si>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</si>
  <si>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</si>
  <si>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</si>
  <si>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</si>
  <si>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</si>
  <si>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</si>
  <si>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</si>
  <si>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</si>
  <si>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</si>
  <si>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</si>
  <si>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</si>
  <si>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</si>
  <si>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</si>
  <si>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</si>
  <si>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</si>
  <si>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</si>
  <si>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</si>
  <si>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</si>
  <si>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</si>
  <si>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</si>
  <si>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</si>
  <si>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</si>
  <si>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</si>
  <si>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</si>
  <si>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</si>
  <si>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</si>
  <si>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</si>
  <si>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</si>
  <si>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</si>
  <si>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</si>
  <si>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</si>
  <si>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</si>
  <si>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</si>
  <si>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</si>
  <si>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</si>
  <si>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</si>
  <si>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</si>
  <si>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</si>
  <si>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</si>
  <si>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</si>
  <si>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</si>
  <si>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</si>
  <si>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</si>
  <si>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</si>
  <si>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</si>
  <si>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</si>
  <si>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</si>
  <si>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</si>
  <si>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</si>
  <si>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</si>
  <si>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</si>
  <si>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</si>
  <si>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</si>
  <si>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</si>
  <si>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</si>
  <si>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</si>
  <si>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</si>
  <si>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</si>
  <si>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</si>
  <si>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</si>
  <si>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</si>
  <si>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</si>
  <si>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</si>
  <si>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</si>
  <si>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</si>
  <si>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</si>
  <si>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</si>
  <si>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</si>
  <si>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</si>
  <si>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</si>
  <si>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</si>
  <si>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</si>
  <si>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</si>
  <si>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</si>
  <si>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</si>
  <si>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</si>
  <si>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</si>
  <si>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</si>
  <si>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</si>
  <si>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</si>
  <si>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</si>
  <si>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</si>
  <si>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</si>
  <si>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</si>
  <si>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</si>
  <si>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</si>
  <si>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</si>
  <si>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</si>
  <si>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</si>
  <si>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</si>
  <si>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</si>
  <si>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</si>
  <si>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</si>
  <si>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</si>
  <si>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</si>
  <si>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</si>
  <si>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</si>
  <si>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</si>
  <si>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</si>
  <si>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</si>
  <si>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</si>
  <si>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</si>
  <si>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</si>
  <si>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</si>
  <si>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</si>
  <si>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</si>
  <si>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</si>
  <si>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</si>
  <si>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</si>
  <si>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</si>
  <si>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</si>
  <si>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</si>
  <si>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</si>
  <si>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</si>
  <si>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</si>
  <si>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</si>
  <si>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</si>
  <si>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</si>
  <si>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</si>
  <si>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</si>
  <si>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</si>
  <si>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</si>
  <si>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</si>
  <si>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</si>
  <si>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</si>
  <si>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</si>
  <si>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</si>
  <si>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</si>
  <si>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</si>
  <si>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</si>
  <si>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</si>
  <si>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</si>
  <si>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</si>
  <si>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</si>
  <si>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</si>
  <si>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</si>
  <si>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</si>
  <si>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</si>
  <si>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</si>
  <si>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</si>
  <si>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</si>
  <si>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</si>
  <si>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</si>
  <si>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</si>
  <si>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</si>
  <si>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</si>
  <si>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</si>
  <si>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</si>
  <si>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</si>
  <si>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</si>
  <si>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</si>
  <si>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</si>
  <si>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</si>
  <si>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</si>
  <si>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</si>
  <si>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</si>
  <si>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</si>
  <si>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</si>
  <si>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</si>
  <si>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</si>
  <si>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</si>
  <si>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</si>
  <si>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</si>
  <si>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</si>
  <si>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</si>
  <si>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</si>
  <si>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</si>
  <si>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</si>
  <si>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</si>
  <si>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</si>
  <si>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</si>
  <si>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</si>
  <si>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</si>
  <si>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</si>
  <si>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</si>
  <si>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50113010     léky - botox (LEK)</t>
  </si>
  <si>
    <t>--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</si>
  <si>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</si>
  <si>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</si>
  <si>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</si>
  <si>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</si>
  <si>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</si>
  <si>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</si>
  <si>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</si>
  <si>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</si>
  <si>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50115007     implant.dentální-samoplátci (Z526)</t>
  </si>
  <si>
    <t>50115010     RTG materiál, filmy a chemikálie (Z504)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</si>
  <si>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</si>
  <si>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</si>
  <si>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</si>
  <si>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</si>
  <si>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</si>
  <si>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</si>
  <si>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</si>
  <si>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</si>
  <si>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</si>
  <si>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</si>
  <si>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</si>
  <si>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</si>
  <si>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</si>
  <si>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</si>
  <si>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</si>
  <si>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</si>
  <si>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</si>
  <si>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</si>
  <si>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</si>
  <si>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</si>
  <si>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</si>
  <si>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</si>
  <si>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</si>
  <si>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</si>
  <si>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</si>
  <si>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</si>
  <si>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</si>
  <si>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</si>
  <si>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</si>
  <si>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</si>
  <si>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</si>
  <si>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</si>
  <si>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</si>
  <si>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</si>
  <si>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</si>
  <si>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</si>
  <si>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</si>
  <si>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</si>
  <si>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</si>
  <si>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</si>
  <si>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</si>
  <si>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</si>
  <si>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</si>
  <si>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</si>
  <si>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</si>
  <si>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</si>
  <si>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</si>
  <si>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</si>
  <si>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</si>
  <si>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</si>
  <si>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</si>
  <si>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</si>
  <si>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</si>
  <si>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</si>
  <si>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</si>
  <si>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</si>
  <si>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</si>
  <si>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</si>
  <si>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</si>
  <si>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</si>
  <si>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</si>
  <si>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</si>
  <si>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</si>
  <si>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</si>
  <si>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</si>
  <si>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</si>
  <si>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</si>
  <si>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</si>
  <si>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</si>
  <si>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</si>
  <si>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</si>
  <si>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</si>
  <si>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</si>
  <si>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</si>
  <si>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</si>
  <si>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</si>
  <si>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</si>
  <si>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</si>
  <si>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</si>
  <si>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</si>
  <si>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</si>
  <si>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</si>
  <si>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</si>
  <si>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</si>
  <si>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</si>
  <si>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</si>
  <si>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</si>
  <si>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</si>
  <si>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</si>
  <si>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</si>
  <si>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</si>
  <si>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</si>
  <si>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</si>
  <si>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</si>
  <si>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</si>
  <si>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</si>
  <si>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</si>
  <si>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</si>
  <si>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</si>
  <si>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</si>
  <si>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</si>
  <si>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</si>
  <si>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</si>
  <si>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</si>
  <si>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</si>
  <si>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</si>
  <si>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</si>
  <si>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</si>
  <si>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</si>
  <si>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</si>
  <si>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</si>
  <si>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</si>
  <si>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</si>
  <si>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</si>
  <si>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</si>
  <si>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</si>
  <si>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</si>
  <si>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</si>
  <si>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</si>
  <si>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</si>
  <si>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</si>
  <si>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</si>
  <si>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</si>
  <si>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</si>
  <si>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</si>
  <si>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</si>
  <si>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</si>
  <si>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</si>
  <si>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</si>
  <si>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</si>
  <si>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</si>
  <si>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</si>
  <si>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</si>
  <si>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</si>
  <si>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</si>
  <si>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</si>
  <si>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</si>
  <si>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</si>
  <si>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</si>
  <si>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</si>
  <si>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</si>
  <si>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55805001     DDHM - ostatní (sk.T_19)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</si>
  <si>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</si>
  <si>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</si>
  <si>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</si>
  <si>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</si>
  <si>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</si>
  <si>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</si>
  <si>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</si>
  <si>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</si>
  <si>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</si>
  <si>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</si>
  <si>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</si>
  <si>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</si>
  <si>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</si>
  <si>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</si>
  <si>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</si>
  <si>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</si>
  <si>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</si>
  <si>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</si>
  <si>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</si>
  <si>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</si>
  <si>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</si>
  <si>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</si>
  <si>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</si>
  <si>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</si>
  <si>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</si>
  <si>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</si>
  <si>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</si>
  <si>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</si>
  <si>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</si>
  <si>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</si>
  <si>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</si>
  <si>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</si>
  <si>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</si>
  <si>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</si>
  <si>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</si>
  <si>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</si>
  <si>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</si>
  <si>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(LPS)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</si>
  <si>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</si>
  <si>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</si>
  <si>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</si>
  <si>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</si>
  <si>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</si>
  <si>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</si>
  <si>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</si>
  <si>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</si>
  <si>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</si>
  <si>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</si>
  <si>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</si>
  <si>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</si>
  <si>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</si>
  <si>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</si>
  <si>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</si>
  <si>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</si>
  <si>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</si>
  <si>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</si>
  <si>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</si>
  <si>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</si>
  <si>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</si>
  <si>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</si>
  <si>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</si>
  <si>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</si>
  <si>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</si>
  <si>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</si>
  <si>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</si>
  <si>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</si>
  <si>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</si>
  <si>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50113010 - léky - botox (LEK)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</si>
  <si>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</si>
  <si>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</si>
  <si>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</si>
  <si>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</si>
  <si>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</si>
  <si>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</si>
  <si>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</si>
  <si>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</si>
  <si>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</si>
  <si>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</si>
  <si>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</si>
  <si>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</si>
  <si>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</si>
  <si>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</si>
  <si>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</si>
  <si>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</si>
  <si>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</si>
  <si>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</si>
  <si>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</si>
  <si>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</si>
  <si>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</si>
  <si>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</si>
  <si>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</si>
  <si>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</si>
  <si>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</si>
  <si>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ACIDUM FOLICUM LECIVA</t>
  </si>
  <si>
    <t>DRG 30X10MG</t>
  </si>
  <si>
    <t>P</t>
  </si>
  <si>
    <t>ACTRAPID PENFILL 100IU/ML</t>
  </si>
  <si>
    <t>INJ SOL 5X3ML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</si>
  <si>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</si>
  <si>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</si>
  <si>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</si>
  <si>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</si>
  <si>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</si>
  <si>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</si>
  <si>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POR TBL ENT 90X20MG</t>
  </si>
  <si>
    <t>AGAPURIN</t>
  </si>
  <si>
    <t>INJ 5X5ML/100MG</t>
  </si>
  <si>
    <t>ALMIRAL</t>
  </si>
  <si>
    <t>INJ 10X3ML/75MG</t>
  </si>
  <si>
    <t>AMITRIPTYLIN-SLOVAKOFARMA</t>
  </si>
  <si>
    <t>25MG TBL FLM 50</t>
  </si>
  <si>
    <t>ANOPYRIN 100MG</t>
  </si>
  <si>
    <t>TBL 20X100MG</t>
  </si>
  <si>
    <t>APO-PAROX</t>
  </si>
  <si>
    <t>ARDEANUTRISOL G 40</t>
  </si>
  <si>
    <t>400G/L INF SOL 20X80ML</t>
  </si>
  <si>
    <t>ARGOFAN</t>
  </si>
  <si>
    <t>75MG TBL PRO 30</t>
  </si>
  <si>
    <t>AULIN</t>
  </si>
  <si>
    <t>POR GRA SOL30SÁČKŮ</t>
  </si>
  <si>
    <t>AVAMYS NAS.SPR.SUS 120X27,5RG</t>
  </si>
  <si>
    <t>BETADINE</t>
  </si>
  <si>
    <t>UNG 1X20GM</t>
  </si>
  <si>
    <t>Biopron9 tob.60+20</t>
  </si>
  <si>
    <t>CITALEC 20 ZENTIVA</t>
  </si>
  <si>
    <t>20MG TBL FLM 30</t>
  </si>
  <si>
    <t>CONTROLOC 20 MG</t>
  </si>
  <si>
    <t>POR TBL ENT 28X20MG I</t>
  </si>
  <si>
    <t>CONTROLOC I.V.</t>
  </si>
  <si>
    <t>INJ PLV SOL 1X40MG</t>
  </si>
  <si>
    <t>CORDARONE</t>
  </si>
  <si>
    <t>INJ SOL 6X3ML/150MG</t>
  </si>
  <si>
    <t>DEPAKINE CHRONO 300</t>
  </si>
  <si>
    <t>TBL RET 100X300MG</t>
  </si>
  <si>
    <t>DEXAMED</t>
  </si>
  <si>
    <t>INJ 10X2ML/8MG</t>
  </si>
  <si>
    <t>DEXAMETHASONE KRKA</t>
  </si>
  <si>
    <t>4MG TBL NOB 20</t>
  </si>
  <si>
    <t>DEXA-RATIOPHARM inj. - MIMOŘÁDNÝ DOVOZ!!</t>
  </si>
  <si>
    <t>10x2ml/8mg</t>
  </si>
  <si>
    <t>DIAZEPAM SLOVAKOFARMA</t>
  </si>
  <si>
    <t>5MG TBL NOB 20(2X10)</t>
  </si>
  <si>
    <t>TBL 20X10MG</t>
  </si>
  <si>
    <t>DICYNONE 250</t>
  </si>
  <si>
    <t>INJ SOL 4X2ML/250MG</t>
  </si>
  <si>
    <t>DIROTON 10MG</t>
  </si>
  <si>
    <t>TBL 28X10MG</t>
  </si>
  <si>
    <t>DITHIADEN</t>
  </si>
  <si>
    <t>INJ 10X2ML</t>
  </si>
  <si>
    <t>DUROGESIC 25MCG/H</t>
  </si>
  <si>
    <t>EMP 5X2.5MG(10CM2)</t>
  </si>
  <si>
    <t>DUROGESIC 50MCG/H</t>
  </si>
  <si>
    <t>EMP 5X5MG(20CM2)</t>
  </si>
  <si>
    <t>DZ BRAUNOL 500 ML</t>
  </si>
  <si>
    <t>DZ PRONTODERM PENA 200ml</t>
  </si>
  <si>
    <t>DZ PRONTORAL 250ML</t>
  </si>
  <si>
    <t>EBRANTIL 30 RETARD</t>
  </si>
  <si>
    <t>POR CPS PRO 50X30MG</t>
  </si>
  <si>
    <t>ENDIARON</t>
  </si>
  <si>
    <t>250MG TBL FLM 20</t>
  </si>
  <si>
    <t>ENZYMEL INTENSIVE 35 GEL antimikrob. na dásně 30ml</t>
  </si>
  <si>
    <t>EPHEDRIN BIOTIKA</t>
  </si>
  <si>
    <t>INJ SOL 10X1ML/50MG</t>
  </si>
  <si>
    <t>EUTHYROX 50</t>
  </si>
  <si>
    <t>TBL 100X50RG</t>
  </si>
  <si>
    <t>EUTHYROX 75</t>
  </si>
  <si>
    <t>TBL 100X75RG</t>
  </si>
  <si>
    <t>EXACYL</t>
  </si>
  <si>
    <t>INJ 5X5ML/500MG</t>
  </si>
  <si>
    <t>FERRLECIT</t>
  </si>
  <si>
    <t>INJ SOL 6X5ML/62.5MG</t>
  </si>
  <si>
    <t>FRAXIPARINE</t>
  </si>
  <si>
    <t>INJ SOL 10X0.4ML</t>
  </si>
  <si>
    <t>INJ SOL 10X0.6ML</t>
  </si>
  <si>
    <t>INJ SOL 10X0.3ML</t>
  </si>
  <si>
    <t>FURORESE 40</t>
  </si>
  <si>
    <t>TBL 50X40MG</t>
  </si>
  <si>
    <t>FUROSEMID ACCORD</t>
  </si>
  <si>
    <t>10MG/ML INJ/INF SOL 10X2ML</t>
  </si>
  <si>
    <t>GLUKÓZA 10 BRAUN</t>
  </si>
  <si>
    <t>INF SOL 10X500ML-PE</t>
  </si>
  <si>
    <t>GLUKÓZA 5 BRAUN</t>
  </si>
  <si>
    <t>HALOPERIDOL</t>
  </si>
  <si>
    <t>TBL 50X1.5MG</t>
  </si>
  <si>
    <t>HELICID 20 ZENTIVA</t>
  </si>
  <si>
    <t>POR CPS ETD 90X20MG</t>
  </si>
  <si>
    <t>HEPARIN LECIVA</t>
  </si>
  <si>
    <t>INJ 1X10ML/50KU</t>
  </si>
  <si>
    <t>HIRUDOID</t>
  </si>
  <si>
    <t>DRM CRM 1X40GM</t>
  </si>
  <si>
    <t>CHLORID SODNÝ 0,9% BRAUN</t>
  </si>
  <si>
    <t>INF SOL 10X500MLPELAH</t>
  </si>
  <si>
    <t>INF SOL 20X100MLPELAH</t>
  </si>
  <si>
    <t>INJ SOL 100X20ML II</t>
  </si>
  <si>
    <t>INF SOL 10X1000MLPLAH</t>
  </si>
  <si>
    <t>IBALGIN 600</t>
  </si>
  <si>
    <t>600MG TBL FLM 30</t>
  </si>
  <si>
    <t>IBUPROFEN B. BRAUN 400MG</t>
  </si>
  <si>
    <t xml:space="preserve"> INF SOL 10X100ML</t>
  </si>
  <si>
    <t>IMODIUM</t>
  </si>
  <si>
    <t>2MG CPS DUR 20</t>
  </si>
  <si>
    <t>INDAPAMID PMCS 2,5 MG</t>
  </si>
  <si>
    <t>POR TBL NOB 30X2.5MG</t>
  </si>
  <si>
    <t>INJ PROCAINII CHLORATI 0,2% ARD 10x200ml</t>
  </si>
  <si>
    <t>2MG/ML INJ SOL 10X200ML</t>
  </si>
  <si>
    <t>IR  AQUA STERILE OPLACH.1x1000 ml ECOTAINER</t>
  </si>
  <si>
    <t>IR OPLACH</t>
  </si>
  <si>
    <t>KL BALS.VISNEVSKI 100G</t>
  </si>
  <si>
    <t>KL SOL.HIRSCH 25g</t>
  </si>
  <si>
    <t>ORL</t>
  </si>
  <si>
    <t>KL SOL.HYD.PEROX.3% 200G v sirokohrdle lahvi</t>
  </si>
  <si>
    <t>KL SOL.HYD.PEROX.3% 250G v sirokohrdle lahvi</t>
  </si>
  <si>
    <t>KL TBL MAGN.LACT 0,5G+B6 0,02G, 100TBL</t>
  </si>
  <si>
    <t>KL VASELINUM ALBUM, 30G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</si>
  <si>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</si>
  <si>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</si>
  <si>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</si>
  <si>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</si>
  <si>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</si>
  <si>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</si>
  <si>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MABRON</t>
  </si>
  <si>
    <t>INJ SOL 5X2ML</t>
  </si>
  <si>
    <t>MAGNESIUM SULFURICUM BIOTIKA</t>
  </si>
  <si>
    <t>INJ 5X10ML 10%</t>
  </si>
  <si>
    <t>MAGNOSOLV</t>
  </si>
  <si>
    <t>365MG POR GRA SOL SCC 30</t>
  </si>
  <si>
    <t>MESOCAIN</t>
  </si>
  <si>
    <t>GEL 1X20GM</t>
  </si>
  <si>
    <t>METAMIZOL STADA</t>
  </si>
  <si>
    <t>500MG TBL NOB 20</t>
  </si>
  <si>
    <t>MILGAMMA</t>
  </si>
  <si>
    <t>POR TBL OBD 50</t>
  </si>
  <si>
    <t>MUCOSOLVAN</t>
  </si>
  <si>
    <t>POR GTT SOL+INH SOL 60ML</t>
  </si>
  <si>
    <t>NEODOLPASSE</t>
  </si>
  <si>
    <t>INF 10X250ML</t>
  </si>
  <si>
    <t>NEUROL 0.25</t>
  </si>
  <si>
    <t>TBL 30X0.25MG</t>
  </si>
  <si>
    <t>NEURONTIN 100MG</t>
  </si>
  <si>
    <t>CPS 100X100MG</t>
  </si>
  <si>
    <t>NOVALGIN</t>
  </si>
  <si>
    <t>INJ 10X2ML/1000MG</t>
  </si>
  <si>
    <t>500MG TBL FLM 20</t>
  </si>
  <si>
    <t>NOVORAPID 100 U/ML</t>
  </si>
  <si>
    <t>INJ SOL 1X10ML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</si>
  <si>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</si>
  <si>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</si>
  <si>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</si>
  <si>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</si>
  <si>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</si>
  <si>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</si>
  <si>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PAMBA</t>
  </si>
  <si>
    <t>TBL 10X250MG</t>
  </si>
  <si>
    <t>PARACETAMOL KABI 10MG/ML</t>
  </si>
  <si>
    <t>INF SOL 10X100ML/1000MG</t>
  </si>
  <si>
    <t>PARALEN 500</t>
  </si>
  <si>
    <t>POR TBL NOB 24X500MG</t>
  </si>
  <si>
    <t>PARALEN 500 TBL 12</t>
  </si>
  <si>
    <t>POR TBL NOB 12X500MG</t>
  </si>
  <si>
    <t>PRESTARIUM NEO FORTE</t>
  </si>
  <si>
    <t>POR TBL FLM 90X10MG</t>
  </si>
  <si>
    <t>RHEFLUIN</t>
  </si>
  <si>
    <t>TBL 30</t>
  </si>
  <si>
    <t>RINGERUV ROZTOK BRAUN</t>
  </si>
  <si>
    <t>INF 10X500ML(LDPE)</t>
  </si>
  <si>
    <t>SANORIN EMULSIO</t>
  </si>
  <si>
    <t>GTT NAS 10ML 0.1%</t>
  </si>
  <si>
    <t>SMECTA</t>
  </si>
  <si>
    <t>PLV POR 1X30SACKU</t>
  </si>
  <si>
    <t>SOLU-MEDROL</t>
  </si>
  <si>
    <t>INJ SIC 1X40MG+1ML</t>
  </si>
  <si>
    <t>SUPPOSITORIA GLYCERINI LÉČIVA</t>
  </si>
  <si>
    <t>SUP 10X2,06G</t>
  </si>
  <si>
    <t>SUPRACAIN 4%</t>
  </si>
  <si>
    <t>TEGRETOL CR 200</t>
  </si>
  <si>
    <t>TBL RET 50X200MG</t>
  </si>
  <si>
    <t>THIAMIN LECIVA</t>
  </si>
  <si>
    <t>TBL 20X50MG(BLISTR)</t>
  </si>
  <si>
    <t>TORECAN</t>
  </si>
  <si>
    <t>SUP 6X6.5MG</t>
  </si>
  <si>
    <t>INJ 5X1ML/6.5MG</t>
  </si>
  <si>
    <t xml:space="preserve">TRAMAL RETARD </t>
  </si>
  <si>
    <t>TBL 10x100 MG</t>
  </si>
  <si>
    <t>TRIPLIXAM 10 MG/2,5 MG/10 MG</t>
  </si>
  <si>
    <t>POR TBL FLM 30</t>
  </si>
  <si>
    <t>TRITTICO AC 75</t>
  </si>
  <si>
    <t>TBL RET 30X75MG</t>
  </si>
  <si>
    <t>ZIBOR 25 000 IU</t>
  </si>
  <si>
    <t>INJ SOL 2X0.3ML/7500IU</t>
  </si>
  <si>
    <t>ZOLOFT 100MG</t>
  </si>
  <si>
    <t>TBL OBD 28X100MG</t>
  </si>
  <si>
    <t>ZOLOFT 50MG</t>
  </si>
  <si>
    <t>TBL OBD 28X50MG</t>
  </si>
  <si>
    <t>ZOLPIDEM MYLAN</t>
  </si>
  <si>
    <t>POR TBL FLM 50X10MG</t>
  </si>
  <si>
    <t>léky - parenterální výživa (LEK)</t>
  </si>
  <si>
    <t>NUTRIFLEX PERI</t>
  </si>
  <si>
    <t>INF SOL 5X2000ML</t>
  </si>
  <si>
    <t>léky - enterální výživa (LEK)</t>
  </si>
  <si>
    <t>FRESUBIN 2 KCAL HP FIBRE</t>
  </si>
  <si>
    <t>POR SOL 15X500ML</t>
  </si>
  <si>
    <t>FRESUBIN 3,2 KCAL DRINK LÍSKOVÝ OŘÍŠEK</t>
  </si>
  <si>
    <t>POR SOL 4X125ML</t>
  </si>
  <si>
    <t>FRESUBIN 3,2 KCAL DRINK VANILKA - KARAMEL</t>
  </si>
  <si>
    <t>FRESUBIN HP ENERGY</t>
  </si>
  <si>
    <t>Nutrison Advanced Diason 1000ml</t>
  </si>
  <si>
    <t>NUTRISON ENERGY MULTI FIBRE</t>
  </si>
  <si>
    <t>POR SOL 1X1500ML</t>
  </si>
  <si>
    <t>PROTIFAR</t>
  </si>
  <si>
    <t>POR PLV SOL 1X225GM</t>
  </si>
  <si>
    <t>léky - krev.deriváty ZUL (TO)</t>
  </si>
  <si>
    <t>PRIVIGEN</t>
  </si>
  <si>
    <t>100MG/ML INF SOL 1X200ML</t>
  </si>
  <si>
    <t>100MG/ML INF SOL 1X25ML</t>
  </si>
  <si>
    <t>100MG/ML INF SOL 1X100ML</t>
  </si>
  <si>
    <t>léky - hemofilici ZUL (TO)</t>
  </si>
  <si>
    <t>FANHDI</t>
  </si>
  <si>
    <t>50IU/ML INJ PSO LQF 1+1X10ML</t>
  </si>
  <si>
    <t>IMMUNINE</t>
  </si>
  <si>
    <t>600IU INJ/INF PSO LQF 1+1X5ML</t>
  </si>
  <si>
    <t>léky - antibiotika (LEK)</t>
  </si>
  <si>
    <t>AMOKSIKLAV 1.2GM</t>
  </si>
  <si>
    <t>INJ SIC 5X1.2GM</t>
  </si>
  <si>
    <t>AMOKSIKLAV 1G</t>
  </si>
  <si>
    <t>TBL OBD 14X1GM</t>
  </si>
  <si>
    <t>ARCHIFAR 1 G</t>
  </si>
  <si>
    <t>INJ+INF PLV SOL 10X1GM</t>
  </si>
  <si>
    <t>AXETINE 750MG</t>
  </si>
  <si>
    <t>INJ SIC 10X750MG</t>
  </si>
  <si>
    <t>BELOGENT MAST</t>
  </si>
  <si>
    <t>UNG 1X30GM</t>
  </si>
  <si>
    <t>CIFLOXINAL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</si>
  <si>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</si>
  <si>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</si>
  <si>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</si>
  <si>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</si>
  <si>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</si>
  <si>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ENTIZOL</t>
  </si>
  <si>
    <t>TBL 20X250MG</t>
  </si>
  <si>
    <t>FRAMYKOIN</t>
  </si>
  <si>
    <t>UNG 1X10GM</t>
  </si>
  <si>
    <t>GENTAMICIN B.BRAUN INF SOL 240MG</t>
  </si>
  <si>
    <t>3MG/ML 20X80ML</t>
  </si>
  <si>
    <t>MEROPENEM KABI 1 G</t>
  </si>
  <si>
    <t>INJ+INF PLV SOL 10X1000MG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</si>
  <si>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</si>
  <si>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</si>
  <si>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</si>
  <si>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</si>
  <si>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</si>
  <si>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TOBREX</t>
  </si>
  <si>
    <t>GTT OPH 5ML 3MG/1ML</t>
  </si>
  <si>
    <t>3MG/G OPH UNG 3,5G</t>
  </si>
  <si>
    <t>UNASYN</t>
  </si>
  <si>
    <t>INJ PLV SOL 1X1.5GM</t>
  </si>
  <si>
    <t>XORIMAX 500 MG POTAH.TABLETY</t>
  </si>
  <si>
    <t>PORTBLFLM10X500MG</t>
  </si>
  <si>
    <t>léky - antimykotika (LEK)</t>
  </si>
  <si>
    <t>DIFLUCAN 100 MG</t>
  </si>
  <si>
    <t>POR CPS DUR 28X100MG</t>
  </si>
  <si>
    <t>FLUCONAZOL KABI 2 MG/ML</t>
  </si>
  <si>
    <t>INF SOL 10X100ML/200MG</t>
  </si>
  <si>
    <t>AETHOXYSKLEROL</t>
  </si>
  <si>
    <t>INJ 5X2ML 0.5%</t>
  </si>
  <si>
    <t>Aloclair gel 8ml</t>
  </si>
  <si>
    <t>APO-IBUPROFEN 400 MG</t>
  </si>
  <si>
    <t>POR TBL FLM 100X400MG</t>
  </si>
  <si>
    <t>INF SOL 10X250MLPELAH</t>
  </si>
  <si>
    <t>KL BENZINUM 150g v sirokohrdle lahvi</t>
  </si>
  <si>
    <t>KL JODOVY OLEJ 10G</t>
  </si>
  <si>
    <t>KL SOL.ARG.NITR.10% 10G</t>
  </si>
  <si>
    <t>KL SOL.PHENOLI CAMPHOR. 10g</t>
  </si>
  <si>
    <t>KL VASELINUM ALBUM, 20G</t>
  </si>
  <si>
    <t>LIDOCAIN</t>
  </si>
  <si>
    <t>INJ 10X2ML 2%</t>
  </si>
  <si>
    <t>MAGNESII LACTICI 0,5 TBL. MEDICAMENTA</t>
  </si>
  <si>
    <t>TBL NOB 100X0,5GM</t>
  </si>
  <si>
    <t>MARCAINE 0.5%</t>
  </si>
  <si>
    <t>INJ SOL5X20ML/100MG</t>
  </si>
  <si>
    <t>NORADRENALIN LECIVA</t>
  </si>
  <si>
    <t>TRISPAN 20 MG/ML INJEKČNÍ SUSPENZE</t>
  </si>
  <si>
    <t>INJ SUS 10X1ML/20MG</t>
  </si>
  <si>
    <t>AMOKSIKLAV 1 G</t>
  </si>
  <si>
    <t>POR TBL FLM 21X1GM</t>
  </si>
  <si>
    <t>DEVIPASTA</t>
  </si>
  <si>
    <t>450MG/G+370MG/G DNT PST MED 1X5G</t>
  </si>
  <si>
    <t>KL CHLORNAN SODNÝ 1% 100g v sirokohrdle lahvi</t>
  </si>
  <si>
    <t>KL CHLORNAN SODNÝ 1% 300g v sirokohrdle lahvi</t>
  </si>
  <si>
    <t>KL JODOVÝ OLEJ 30G</t>
  </si>
  <si>
    <t>KL SOL.PHENOLI CAMPHOR. 50 g RD</t>
  </si>
  <si>
    <t>VACTETA</t>
  </si>
  <si>
    <t>40IU/0,5ML INJ SUS 1X0,5ML</t>
  </si>
  <si>
    <t>AMOKSIKLAV</t>
  </si>
  <si>
    <t>TBL OBD 21X625MG</t>
  </si>
  <si>
    <t>BACTROBAN</t>
  </si>
  <si>
    <t>DRM UNG 1X15GM</t>
  </si>
  <si>
    <t>DZ OCTENISEPT 1 l</t>
  </si>
  <si>
    <t>IR SOL.METHYLROSANIL.CHL.1%10ML</t>
  </si>
  <si>
    <t>IR 10ml</t>
  </si>
  <si>
    <t>KL BENZINUM 900ml/ 600g</t>
  </si>
  <si>
    <t>KL ELIXÍR NA OPTIKU</t>
  </si>
  <si>
    <t>KL ETHANOLUM BENZ.DENAT. 900 ml / 720g/</t>
  </si>
  <si>
    <t>KL ROZTOK</t>
  </si>
  <si>
    <t>KL VASELINUM ALBUM STERILNI, 20G</t>
  </si>
  <si>
    <t>INJ 10X10ML 1%</t>
  </si>
  <si>
    <t>2562 - UCOCH: operační sál</t>
  </si>
  <si>
    <t>2511 - UCOCH: lůžkové oddělení 33</t>
  </si>
  <si>
    <t>2521 - UCOCH: ambulance</t>
  </si>
  <si>
    <t>2522 - UCOCH: LPS stomatologická</t>
  </si>
  <si>
    <t>2523 - UCOCH, LPS stomatologická - denní</t>
  </si>
  <si>
    <t>A02BC02 - PANTOPRAZOL</t>
  </si>
  <si>
    <t>B01AB06 - NADROPARIN</t>
  </si>
  <si>
    <t>C01BD01 - AMIODARON</t>
  </si>
  <si>
    <t>C03CA01 - FUROSEMID</t>
  </si>
  <si>
    <t>C05BA01 - ORGANO-HEPARINOID</t>
  </si>
  <si>
    <t>C09AA04 - PERINDOPRIL</t>
  </si>
  <si>
    <t>H02AB04 - METHYLPREDNISOLON</t>
  </si>
  <si>
    <t>J01DC02 - CEFUROXIM</t>
  </si>
  <si>
    <t>J01DH02 - MEROPENEM</t>
  </si>
  <si>
    <t>J01FF01 - KLINDAMYCIN</t>
  </si>
  <si>
    <t>J01XD01 - METRONIDAZOL</t>
  </si>
  <si>
    <t>J02AC01 - FLUKONAZOL</t>
  </si>
  <si>
    <t>N02AB03 - FENTANYL</t>
  </si>
  <si>
    <t>N02BB02 - SODNÁ SŮL METAMIZOLU</t>
  </si>
  <si>
    <t>N02BE01 - PARACETAMOL</t>
  </si>
  <si>
    <t>N03AG01 - KYSELINA VALPROOVÁ</t>
  </si>
  <si>
    <t>N05BA12 - ALPRAZOLAM</t>
  </si>
  <si>
    <t>N05CF02 - ZOLPIDEM</t>
  </si>
  <si>
    <t>N06AB05 - PAROXETIN</t>
  </si>
  <si>
    <t>N06AB06 - SERTRALIN</t>
  </si>
  <si>
    <t>C09BX01 - PERINDOPRIL, AMLODIPIN A INDAPAMID</t>
  </si>
  <si>
    <t>J01CR02 - AMOXICILIN A  INHIBITOR BETA-LAKTAMASY</t>
  </si>
  <si>
    <t>A10AB05 - INSULIN ASPART</t>
  </si>
  <si>
    <t>J01CR05 - PIPERACILIN A  INHIBITOR BETA-LAKTAMASY</t>
  </si>
  <si>
    <t>H03AA01 - SODNÁ SŮL LEVOTHYROXINU</t>
  </si>
  <si>
    <t>A10AB01 - LIDSKÝ INSULIN</t>
  </si>
  <si>
    <t>V06XX - POTRAVINY PRO ZVLÁŠTNÍ LÉKAŘSKÉ ÚČELY (PZLÚ) (ČESKÁ ATC SKUP</t>
  </si>
  <si>
    <t>A02BC02</t>
  </si>
  <si>
    <t>214427</t>
  </si>
  <si>
    <t>40MG INJ PLV SOL 1</t>
  </si>
  <si>
    <t>214433</t>
  </si>
  <si>
    <t>CONTROLOC</t>
  </si>
  <si>
    <t>20MG TBL ENT 28 I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</si>
  <si>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</si>
  <si>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</si>
  <si>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</si>
  <si>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</si>
  <si>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</si>
  <si>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</si>
  <si>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</si>
  <si>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</si>
  <si>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B01AB06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</si>
  <si>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</si>
  <si>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</si>
  <si>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</si>
  <si>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</si>
  <si>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</si>
  <si>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</si>
  <si>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</si>
  <si>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107938</t>
  </si>
  <si>
    <t>150MG/3ML INJ SOL 6X3ML</t>
  </si>
  <si>
    <t>C03CA01</t>
  </si>
  <si>
    <t>214036</t>
  </si>
  <si>
    <t>56804</t>
  </si>
  <si>
    <t>40MG TBL NOB 50</t>
  </si>
  <si>
    <t>C05BA01</t>
  </si>
  <si>
    <t>100308</t>
  </si>
  <si>
    <t>300MG/100G CRM 40G</t>
  </si>
  <si>
    <t>C09AA04</t>
  </si>
  <si>
    <t>101233</t>
  </si>
  <si>
    <t>10MG TBL FLM 90(3X30)</t>
  </si>
  <si>
    <t>C09BX01</t>
  </si>
  <si>
    <t>190973</t>
  </si>
  <si>
    <t>TRIPLIXAM</t>
  </si>
  <si>
    <t>10MG/2,5MG/10MG TBL FLM 30</t>
  </si>
  <si>
    <t>H02AB04</t>
  </si>
  <si>
    <t>9709</t>
  </si>
  <si>
    <t>40MG/ML INJ PSO LQF 40MG+1ML</t>
  </si>
  <si>
    <t>H03AA01</t>
  </si>
  <si>
    <t>46692</t>
  </si>
  <si>
    <t>EUTHYROX</t>
  </si>
  <si>
    <t>75MCG TBL NOB 100 II</t>
  </si>
  <si>
    <t>69189</t>
  </si>
  <si>
    <t>50MCG TBL NOB 100 II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</si>
  <si>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</si>
  <si>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</si>
  <si>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</si>
  <si>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</si>
  <si>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</si>
  <si>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</si>
  <si>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</si>
  <si>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</si>
  <si>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</si>
  <si>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</si>
  <si>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</si>
  <si>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</si>
  <si>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</si>
  <si>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</si>
  <si>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</si>
  <si>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</si>
  <si>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</si>
  <si>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129836</t>
  </si>
  <si>
    <t>CLINDAMYCIN KABI</t>
  </si>
  <si>
    <t>150MG/ML INJ SOL/INF CNC SOL 10X4ML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</si>
  <si>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</si>
  <si>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</si>
  <si>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</si>
  <si>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</si>
  <si>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</si>
  <si>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</si>
  <si>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</si>
  <si>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</si>
  <si>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64942</t>
  </si>
  <si>
    <t>DIFLUCAN</t>
  </si>
  <si>
    <t>100MG CPS DUR 28 I</t>
  </si>
  <si>
    <t>N02AB03</t>
  </si>
  <si>
    <t>59448</t>
  </si>
  <si>
    <t>DUROGESIC</t>
  </si>
  <si>
    <t>25MCG/H TDR EMP 5X4,2MG</t>
  </si>
  <si>
    <t>59449</t>
  </si>
  <si>
    <t>50MCG/H TDR EMP 5X8,4MG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</si>
  <si>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</si>
  <si>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</si>
  <si>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</si>
  <si>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</si>
  <si>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</si>
  <si>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</si>
  <si>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</si>
  <si>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</si>
  <si>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</si>
  <si>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</si>
  <si>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</si>
  <si>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</si>
  <si>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N05BA12</t>
  </si>
  <si>
    <t>91788</t>
  </si>
  <si>
    <t>NEUROL</t>
  </si>
  <si>
    <t>0,25MG TBL NOB 30</t>
  </si>
  <si>
    <t>N05CF02</t>
  </si>
  <si>
    <t>146899</t>
  </si>
  <si>
    <t>10MG TBL FLM 50</t>
  </si>
  <si>
    <t>N06AB05</t>
  </si>
  <si>
    <t>107847</t>
  </si>
  <si>
    <t>N06AB06</t>
  </si>
  <si>
    <t>53950</t>
  </si>
  <si>
    <t>ZOLOFT</t>
  </si>
  <si>
    <t>50MG TBL FLM 28</t>
  </si>
  <si>
    <t>53951</t>
  </si>
  <si>
    <t>100MG TBL FLM 28</t>
  </si>
  <si>
    <t>V06XX</t>
  </si>
  <si>
    <t>33220</t>
  </si>
  <si>
    <t>POR SOL 1X225G</t>
  </si>
  <si>
    <t>33677</t>
  </si>
  <si>
    <t>203097</t>
  </si>
  <si>
    <t>875MG/125MG TBL FLM 21</t>
  </si>
  <si>
    <t>85525</t>
  </si>
  <si>
    <t>AMOKSIKLAV 625 MG</t>
  </si>
  <si>
    <t>500MG/125MG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</si>
  <si>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</si>
  <si>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</si>
  <si>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</si>
  <si>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</si>
  <si>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</si>
  <si>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</si>
  <si>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</si>
  <si>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</si>
  <si>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</si>
  <si>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</si>
  <si>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</si>
  <si>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</si>
  <si>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</si>
  <si>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</si>
  <si>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</si>
  <si>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</si>
  <si>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</si>
  <si>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</si>
  <si>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</si>
  <si>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* Legenda</t>
  </si>
  <si>
    <t>DIAPZT = Pomůcky pro diabetiky, jejichž název začíná slovem "Pumpa"</t>
  </si>
  <si>
    <t>Azar Basel</t>
  </si>
  <si>
    <t>Belák Šimon</t>
  </si>
  <si>
    <t>Beneš Pavel</t>
  </si>
  <si>
    <t>Bezděk Martin</t>
  </si>
  <si>
    <t>Broniš Tomáš</t>
  </si>
  <si>
    <t>Dubovská Ivana</t>
  </si>
  <si>
    <t>Fabián Jakub</t>
  </si>
  <si>
    <t>Hanáková Dagmar</t>
  </si>
  <si>
    <t>Havlík Miroslav</t>
  </si>
  <si>
    <t>Heinz Petr</t>
  </si>
  <si>
    <t>Chytilová Karin</t>
  </si>
  <si>
    <t>Janková Anna</t>
  </si>
  <si>
    <t>Jirásek Petr</t>
  </si>
  <si>
    <t>Jusku Alexandr</t>
  </si>
  <si>
    <t>Kamínková Petra</t>
  </si>
  <si>
    <t>Kašpar Matouš</t>
  </si>
  <si>
    <t>Klimeš Vladimír</t>
  </si>
  <si>
    <t>Kovalský Tomáš</t>
  </si>
  <si>
    <t>Kovařík Josef Paul</t>
  </si>
  <si>
    <t>Král David</t>
  </si>
  <si>
    <t>Králová Nikola</t>
  </si>
  <si>
    <t>Krejčí Přemysl</t>
  </si>
  <si>
    <t>Marton Juraj</t>
  </si>
  <si>
    <t>Michl Petr</t>
  </si>
  <si>
    <t>Moťka Vladislav</t>
  </si>
  <si>
    <t>Mozoľa Michal</t>
  </si>
  <si>
    <t>Novotná Barbora</t>
  </si>
  <si>
    <t>Pazdera Jindřich</t>
  </si>
  <si>
    <t>Petřivalská Andrea</t>
  </si>
  <si>
    <t>Pink Richard</t>
  </si>
  <si>
    <t>Polanská Věra</t>
  </si>
  <si>
    <t>Svobodová Jarmila</t>
  </si>
  <si>
    <t>Šašková Lenka</t>
  </si>
  <si>
    <t>Tvrdý Peter</t>
  </si>
  <si>
    <t>Zbořil Vítězslav</t>
  </si>
  <si>
    <t>KLINDAMYCIN</t>
  </si>
  <si>
    <t>100339</t>
  </si>
  <si>
    <t>DALACIN C</t>
  </si>
  <si>
    <t>300MG CPS DUR 16</t>
  </si>
  <si>
    <t>SODNÁ SŮL METAMIZOLU</t>
  </si>
  <si>
    <t>AMOXICILIN A  INHIBITOR BETA-LAKTAMASY</t>
  </si>
  <si>
    <t>CEFUROXIM</t>
  </si>
  <si>
    <t>169033</t>
  </si>
  <si>
    <t>500MG TBL FLM 16</t>
  </si>
  <si>
    <t>DOSULEPIN</t>
  </si>
  <si>
    <t>4207</t>
  </si>
  <si>
    <t>PROTHIADEN</t>
  </si>
  <si>
    <t>25MG TBL OBD 30</t>
  </si>
  <si>
    <t>GABAPENTIN</t>
  </si>
  <si>
    <t>84398</t>
  </si>
  <si>
    <t>NEURONTIN</t>
  </si>
  <si>
    <t>100MG CPS DUR 100</t>
  </si>
  <si>
    <t>JINÁ ANTIBIOTIKA PRO LOKÁLNÍ APLIKACI</t>
  </si>
  <si>
    <t>1066</t>
  </si>
  <si>
    <t>250IU/G+5,2MG/G UNG 10G</t>
  </si>
  <si>
    <t>KARBAMAZEPIN</t>
  </si>
  <si>
    <t>16444</t>
  </si>
  <si>
    <t>TEGRETOL CR</t>
  </si>
  <si>
    <t>200MG TBL PRO 50</t>
  </si>
  <si>
    <t>TRAMADOL</t>
  </si>
  <si>
    <t>178235</t>
  </si>
  <si>
    <t>TRAMADOL MYLAN</t>
  </si>
  <si>
    <t>100MG TBL PRO 30 II</t>
  </si>
  <si>
    <t>FLUKONAZOL</t>
  </si>
  <si>
    <t>CIKLOPIROX</t>
  </si>
  <si>
    <t>76152</t>
  </si>
  <si>
    <t>BATRAFEN ROZTOK</t>
  </si>
  <si>
    <t>10MG/ML DRM SOL 20ML</t>
  </si>
  <si>
    <t>CIPROFLOXACIN</t>
  </si>
  <si>
    <t>15658</t>
  </si>
  <si>
    <t>CIPLOX</t>
  </si>
  <si>
    <t>KETOPROFEN</t>
  </si>
  <si>
    <t>76655</t>
  </si>
  <si>
    <t>KETONAL</t>
  </si>
  <si>
    <t>50MG CPS DUR 25</t>
  </si>
  <si>
    <t>LEVONORGESTREL A ESTROGEN</t>
  </si>
  <si>
    <t>200860</t>
  </si>
  <si>
    <t>KLIMONORM</t>
  </si>
  <si>
    <t>2MG+2MG/0,15MG TBL OBD 3X21</t>
  </si>
  <si>
    <t>METRONIDAZOL</t>
  </si>
  <si>
    <t>2427</t>
  </si>
  <si>
    <t>250MG TBL NOB 20</t>
  </si>
  <si>
    <t>MOMETASON</t>
  </si>
  <si>
    <t>170760</t>
  </si>
  <si>
    <t>MOMMOX</t>
  </si>
  <si>
    <t>0,05MG/DÁV NAS SPR SUS 140DÁV</t>
  </si>
  <si>
    <t>MUPIROCIN</t>
  </si>
  <si>
    <t>90778</t>
  </si>
  <si>
    <t>20MG/G UNG 15G</t>
  </si>
  <si>
    <t>NADROPARIN</t>
  </si>
  <si>
    <t>NIMESULID</t>
  </si>
  <si>
    <t>12891</t>
  </si>
  <si>
    <t>100MG TBL NOB 15</t>
  </si>
  <si>
    <t>12894</t>
  </si>
  <si>
    <t>100MG POR GRA SUS 15 I</t>
  </si>
  <si>
    <t>OMEPRAZOL</t>
  </si>
  <si>
    <t>25364</t>
  </si>
  <si>
    <t>20MG CPS ETD 14 I</t>
  </si>
  <si>
    <t>25365</t>
  </si>
  <si>
    <t>20MG CPS ETD 28 I</t>
  </si>
  <si>
    <t>PAROXETIN</t>
  </si>
  <si>
    <t>ROSUVASTATIN</t>
  </si>
  <si>
    <t>145567</t>
  </si>
  <si>
    <t>ROSUMOP</t>
  </si>
  <si>
    <t>SERTRALIN</t>
  </si>
  <si>
    <t>SILDENAFIL</t>
  </si>
  <si>
    <t>225464</t>
  </si>
  <si>
    <t>MODRASIL</t>
  </si>
  <si>
    <t>100MG TBL FLM 8</t>
  </si>
  <si>
    <t>VITAMIN B1 V KOMBINACI S VITAMINEM B6 A/NEBO B12</t>
  </si>
  <si>
    <t>11485</t>
  </si>
  <si>
    <t>MILGAMMA N</t>
  </si>
  <si>
    <t>AMOROLFIN</t>
  </si>
  <si>
    <t>45304</t>
  </si>
  <si>
    <t>LOCERYL</t>
  </si>
  <si>
    <t>50MG/ML LAC UGC 1X2,5ML I</t>
  </si>
  <si>
    <t>DESLORATADIN</t>
  </si>
  <si>
    <t>28831</t>
  </si>
  <si>
    <t>AERIUS</t>
  </si>
  <si>
    <t>2,5MG POR TBL DIS 30</t>
  </si>
  <si>
    <t>28833</t>
  </si>
  <si>
    <t>2,5MG POR TBL DIS 60</t>
  </si>
  <si>
    <t>178675</t>
  </si>
  <si>
    <t>JOVESTO</t>
  </si>
  <si>
    <t>5MG TBL FLM 90 I</t>
  </si>
  <si>
    <t>DIKLOFENAK</t>
  </si>
  <si>
    <t>58425</t>
  </si>
  <si>
    <t>DOLMINA 50</t>
  </si>
  <si>
    <t>50MG TBL FLM 30</t>
  </si>
  <si>
    <t>16031</t>
  </si>
  <si>
    <t>VOLTAREN</t>
  </si>
  <si>
    <t>50MG TBL ENT 20</t>
  </si>
  <si>
    <t>DIOSMIN, KOMBINACE</t>
  </si>
  <si>
    <t>132908</t>
  </si>
  <si>
    <t>DETRALEX</t>
  </si>
  <si>
    <t>500MG TBL FLM 120</t>
  </si>
  <si>
    <t>ESCITALOPRAM</t>
  </si>
  <si>
    <t>134505</t>
  </si>
  <si>
    <t>ELICEA</t>
  </si>
  <si>
    <t>10MG TBL FLM 56</t>
  </si>
  <si>
    <t>FLUTIKASON-FUROÁT</t>
  </si>
  <si>
    <t>29816</t>
  </si>
  <si>
    <t>AVAMYS</t>
  </si>
  <si>
    <t>27,5MCG/VSTŘIK NAS SPR SUS 1X120DÁV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</si>
  <si>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</si>
  <si>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</si>
  <si>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</si>
  <si>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</si>
  <si>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</si>
  <si>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</si>
  <si>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</si>
  <si>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</si>
  <si>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14823</t>
  </si>
  <si>
    <t>800MG POR GRA SOL 30</t>
  </si>
  <si>
    <t>14817</t>
  </si>
  <si>
    <t>400MG CPS DUR 60</t>
  </si>
  <si>
    <t>KLÍŠŤOVÁ ENCEFALITIDA, INAKTIVOVANÝ CELÝ VIRUS</t>
  </si>
  <si>
    <t>215956</t>
  </si>
  <si>
    <t>FSME-IMMUN</t>
  </si>
  <si>
    <t>0,5ML INJ SUS ISP 1X0,5ML+J</t>
  </si>
  <si>
    <t>KYSELINA AMINOMETHYLBENZOOVÁ</t>
  </si>
  <si>
    <t>2123</t>
  </si>
  <si>
    <t>250MG TBL NOB 10</t>
  </si>
  <si>
    <t>MELOXIKAM</t>
  </si>
  <si>
    <t>112561</t>
  </si>
  <si>
    <t>RECOXA</t>
  </si>
  <si>
    <t>15MG TBL NOB 30</t>
  </si>
  <si>
    <t>12892</t>
  </si>
  <si>
    <t>100MG TBL NOB 30</t>
  </si>
  <si>
    <t>12895</t>
  </si>
  <si>
    <t>100MG POR GRA SUS 30 I</t>
  </si>
  <si>
    <t>PITOFENON A ANALGETIKA</t>
  </si>
  <si>
    <t>176954</t>
  </si>
  <si>
    <t>ALGIFEN NEO</t>
  </si>
  <si>
    <t>500MG/ML+5MG/ML POR GTT SOL 1X50ML</t>
  </si>
  <si>
    <t>50335</t>
  </si>
  <si>
    <t>500MG/ML+5MG/ML POR GTT SOL 1X25ML</t>
  </si>
  <si>
    <t>TELMISARTAN</t>
  </si>
  <si>
    <t>172034</t>
  </si>
  <si>
    <t>TEZEO</t>
  </si>
  <si>
    <t>40MG TBL NOB 28</t>
  </si>
  <si>
    <t>42475</t>
  </si>
  <si>
    <t>50MG/250MCG TBL OBD 20</t>
  </si>
  <si>
    <t>TRAMADOL A PARACETAMOL</t>
  </si>
  <si>
    <t>179327</t>
  </si>
  <si>
    <t>DORETA</t>
  </si>
  <si>
    <t>75MG/650MG TBL FLM 30 I</t>
  </si>
  <si>
    <t>132872</t>
  </si>
  <si>
    <t>ZALDIAR</t>
  </si>
  <si>
    <t>37,5MG/325MG TBL FLM 30</t>
  </si>
  <si>
    <t>CITALOPRAM</t>
  </si>
  <si>
    <t>17431</t>
  </si>
  <si>
    <t>DIAZEPAM</t>
  </si>
  <si>
    <t>2478</t>
  </si>
  <si>
    <t>10MG TBL NOB 20(2X10)</t>
  </si>
  <si>
    <t>230421</t>
  </si>
  <si>
    <t>10MG TBL NOB 20(1X20)</t>
  </si>
  <si>
    <t>47439</t>
  </si>
  <si>
    <t>MYCOMAX</t>
  </si>
  <si>
    <t>150MG CPS DUR 3 I</t>
  </si>
  <si>
    <t>KYSELINA ACETYLSALICYLOVÁ</t>
  </si>
  <si>
    <t>99295</t>
  </si>
  <si>
    <t>ANOPYRIN</t>
  </si>
  <si>
    <t>100MG TBL NOB 20(2X10)</t>
  </si>
  <si>
    <t>214913</t>
  </si>
  <si>
    <t>METOKLOPRAMID</t>
  </si>
  <si>
    <t>93104</t>
  </si>
  <si>
    <t>DEGAN</t>
  </si>
  <si>
    <t>10MG TBL NOB 40</t>
  </si>
  <si>
    <t>SULFAMETHOXAZOL A TRIMETHOPRIM</t>
  </si>
  <si>
    <t>3377</t>
  </si>
  <si>
    <t>BISEPTOL</t>
  </si>
  <si>
    <t>400MG/80MG TBL NOB 20</t>
  </si>
  <si>
    <t>ZOLPIDEM</t>
  </si>
  <si>
    <t>132871</t>
  </si>
  <si>
    <t>37,5MG/325MG TBL FLM 10</t>
  </si>
  <si>
    <t>84792</t>
  </si>
  <si>
    <t>AUGMENTIN DUO</t>
  </si>
  <si>
    <t>80MG/ML+11,4MG/ML POR PLV SUS 70ML+ODMĚRKA</t>
  </si>
  <si>
    <t>ALPRAZOLAM</t>
  </si>
  <si>
    <t>6618</t>
  </si>
  <si>
    <t>0,5MG TBL NOB 30</t>
  </si>
  <si>
    <t>47728</t>
  </si>
  <si>
    <t>ZINNAT</t>
  </si>
  <si>
    <t>500MG TBL FLM 14</t>
  </si>
  <si>
    <t>CETIRIZIN</t>
  </si>
  <si>
    <t>155683</t>
  </si>
  <si>
    <t>ZYRTEC</t>
  </si>
  <si>
    <t>10MG TBL FLM 20</t>
  </si>
  <si>
    <t>192198</t>
  </si>
  <si>
    <t>ELOCOM</t>
  </si>
  <si>
    <t>1MG/G CRM 1X15G</t>
  </si>
  <si>
    <t>201131</t>
  </si>
  <si>
    <t>TRAMAL KAPKY 100 MG/1 ML</t>
  </si>
  <si>
    <t>100MG/ML POR GTT SOL 1X10ML+KAPÁTKO</t>
  </si>
  <si>
    <t>201134</t>
  </si>
  <si>
    <t>TRAMAL</t>
  </si>
  <si>
    <t>50MG/ML INJ SOL 5X1ML</t>
  </si>
  <si>
    <t>46621</t>
  </si>
  <si>
    <t>UNO</t>
  </si>
  <si>
    <t>150MG TBL PRO 20</t>
  </si>
  <si>
    <t>132654</t>
  </si>
  <si>
    <t>ANTIBIOTIKA V KOMBINACI S OSTATNÍMI LÉČIVY</t>
  </si>
  <si>
    <t>1077</t>
  </si>
  <si>
    <t>OPHTHALMO-FRAMYKOIN COMP.</t>
  </si>
  <si>
    <t>OPH UNG 5G</t>
  </si>
  <si>
    <t>15659</t>
  </si>
  <si>
    <t>500MG TBL FLM 50(5X10)</t>
  </si>
  <si>
    <t>96039</t>
  </si>
  <si>
    <t>CIPRINOL</t>
  </si>
  <si>
    <t>75603</t>
  </si>
  <si>
    <t>DICLOFENAC AL 25</t>
  </si>
  <si>
    <t>25MG TBL ENT 20</t>
  </si>
  <si>
    <t>89024</t>
  </si>
  <si>
    <t>DICLOFENAC AL 50</t>
  </si>
  <si>
    <t>JINÁ ANTIINFEKTIVA</t>
  </si>
  <si>
    <t>200863</t>
  </si>
  <si>
    <t>KOMBINACE RŮZNÝCH ANTIBIOTIK</t>
  </si>
  <si>
    <t>1076</t>
  </si>
  <si>
    <t>MEFENOXALON</t>
  </si>
  <si>
    <t>85656</t>
  </si>
  <si>
    <t>DORSIFLEX</t>
  </si>
  <si>
    <t>200MG TBL NOB 30</t>
  </si>
  <si>
    <t>NIFUROXAZID</t>
  </si>
  <si>
    <t>214593</t>
  </si>
  <si>
    <t>ERCEFURYL 200 MG CPS.</t>
  </si>
  <si>
    <t>200MG CPS DUR 14</t>
  </si>
  <si>
    <t>132992</t>
  </si>
  <si>
    <t>JINÉ KAPILÁRY STABILIZUJÍCÍ LÁTKY</t>
  </si>
  <si>
    <t>107806</t>
  </si>
  <si>
    <t>20MG TBL ENT 30</t>
  </si>
  <si>
    <t>BETAMETHASON A ANTIBIOTIKA</t>
  </si>
  <si>
    <t>83973</t>
  </si>
  <si>
    <t>FUCICORT</t>
  </si>
  <si>
    <t>20MG/G+1MG/1G CRM 15G</t>
  </si>
  <si>
    <t>215111</t>
  </si>
  <si>
    <t>ZNOBACT</t>
  </si>
  <si>
    <t>100097</t>
  </si>
  <si>
    <t>VOLTAREN EMULGEL</t>
  </si>
  <si>
    <t>10MG/G GEL 100G II</t>
  </si>
  <si>
    <t>201970</t>
  </si>
  <si>
    <t>PAMYCON NA PŘÍPRAVU KAPEK</t>
  </si>
  <si>
    <t>33000IU/2500IU DRM PLV SOL 1</t>
  </si>
  <si>
    <t>KLARITHROMYCIN</t>
  </si>
  <si>
    <t>216199</t>
  </si>
  <si>
    <t>KLACID</t>
  </si>
  <si>
    <t>ERDOSTEIN</t>
  </si>
  <si>
    <t>199680</t>
  </si>
  <si>
    <t>ERDOMED</t>
  </si>
  <si>
    <t>300MG CPS DUR 60</t>
  </si>
  <si>
    <t>66037</t>
  </si>
  <si>
    <t>100MG CPS DUR 7 I</t>
  </si>
  <si>
    <t>DEXAMETHASON A ANTIINFEKTIVA</t>
  </si>
  <si>
    <t>2546</t>
  </si>
  <si>
    <t>MAXITROL</t>
  </si>
  <si>
    <t>OPH GTT SUS 1X5ML</t>
  </si>
  <si>
    <t>AMLODIPIN</t>
  </si>
  <si>
    <t>15378</t>
  </si>
  <si>
    <t>AGEN</t>
  </si>
  <si>
    <t>5MG TBL NOB 90</t>
  </si>
  <si>
    <t>BETAHISTIN</t>
  </si>
  <si>
    <t>225589</t>
  </si>
  <si>
    <t>BETAHISTIN ACTAVIS</t>
  </si>
  <si>
    <t>16MG TBL NOB 60</t>
  </si>
  <si>
    <t>BROMAZEPAM</t>
  </si>
  <si>
    <t>88217</t>
  </si>
  <si>
    <t>LEXAURIN</t>
  </si>
  <si>
    <t>1,5MG TBL NOB 30</t>
  </si>
  <si>
    <t>108606</t>
  </si>
  <si>
    <t>15626</t>
  </si>
  <si>
    <t>VOLTAREN RETARD</t>
  </si>
  <si>
    <t>100MG TBL PRO 30X1</t>
  </si>
  <si>
    <t>3417</t>
  </si>
  <si>
    <t>BISTON</t>
  </si>
  <si>
    <t>200MG TBL NOB 50</t>
  </si>
  <si>
    <t>207938</t>
  </si>
  <si>
    <t>235808</t>
  </si>
  <si>
    <t>LINEZOLID</t>
  </si>
  <si>
    <t>3902</t>
  </si>
  <si>
    <t>ZYVOXID</t>
  </si>
  <si>
    <t>600MG TBL FLM 10</t>
  </si>
  <si>
    <t>2430</t>
  </si>
  <si>
    <t>500MG VAG TBL 10</t>
  </si>
  <si>
    <t>17187</t>
  </si>
  <si>
    <t>NIMESIL</t>
  </si>
  <si>
    <t>100MG POR GRA SUS 30</t>
  </si>
  <si>
    <t>PANTOPRAZOL</t>
  </si>
  <si>
    <t>214526</t>
  </si>
  <si>
    <t>40MG TBL ENT 100 I</t>
  </si>
  <si>
    <t>85524</t>
  </si>
  <si>
    <t>AMOKSIKLAV 375 MG</t>
  </si>
  <si>
    <t>250MG/125MG TBL FLM 21</t>
  </si>
  <si>
    <t>229646</t>
  </si>
  <si>
    <t>BETASERC 16</t>
  </si>
  <si>
    <t>75631</t>
  </si>
  <si>
    <t>DICLOFENAC AL RETARD</t>
  </si>
  <si>
    <t>100MG TBL PRO 20</t>
  </si>
  <si>
    <t>25366</t>
  </si>
  <si>
    <t>20MG CPS ETD 90 I</t>
  </si>
  <si>
    <t>221674</t>
  </si>
  <si>
    <t>TELMISARTAN XANTIS</t>
  </si>
  <si>
    <t>TOBRAMYCIN</t>
  </si>
  <si>
    <t>225174</t>
  </si>
  <si>
    <t>225175</t>
  </si>
  <si>
    <t>3MG/ML OPH GTT SOL 1X5ML</t>
  </si>
  <si>
    <t>207639</t>
  </si>
  <si>
    <t>TRAMAL RETARD</t>
  </si>
  <si>
    <t>100MG TBL PRO 30 I</t>
  </si>
  <si>
    <t>42477</t>
  </si>
  <si>
    <t>50MG/250MCG TBL OBD 100</t>
  </si>
  <si>
    <t>96416</t>
  </si>
  <si>
    <t>AMOKSIKLAV FORTE 312,5 MG/5ML</t>
  </si>
  <si>
    <t>250MG/62,5MG/5ML POR PLV SUS 1</t>
  </si>
  <si>
    <t>132950</t>
  </si>
  <si>
    <t>BISOPROLOL A AMLODIPIN</t>
  </si>
  <si>
    <t>197058</t>
  </si>
  <si>
    <t>BIGITAL</t>
  </si>
  <si>
    <t>5MG/5MG TBL NOB 90</t>
  </si>
  <si>
    <t>119672</t>
  </si>
  <si>
    <t>DICLOFENAC DUO PHARMASWISS</t>
  </si>
  <si>
    <t>75MG CPS RDR 30 I</t>
  </si>
  <si>
    <t>89025</t>
  </si>
  <si>
    <t>50MG TBL ENT 50</t>
  </si>
  <si>
    <t>16287</t>
  </si>
  <si>
    <t>FASTUM</t>
  </si>
  <si>
    <t>25MG/G GEL 100G</t>
  </si>
  <si>
    <t>76756</t>
  </si>
  <si>
    <t>50MG/G CRM 50G</t>
  </si>
  <si>
    <t>216185</t>
  </si>
  <si>
    <t>KLACID SR</t>
  </si>
  <si>
    <t>500MG TBL RET 7</t>
  </si>
  <si>
    <t>KYANOKOBALAMIN</t>
  </si>
  <si>
    <t>643</t>
  </si>
  <si>
    <t>VITAMIN B12 LÉČIVA</t>
  </si>
  <si>
    <t>1000MCG INJ SOL 5X1ML</t>
  </si>
  <si>
    <t>METHYLPREDNISOLON</t>
  </si>
  <si>
    <t>40375</t>
  </si>
  <si>
    <t>MEDROL</t>
  </si>
  <si>
    <t>32MG TBL NOB 20</t>
  </si>
  <si>
    <t>NAFAZOLIN</t>
  </si>
  <si>
    <t>208649</t>
  </si>
  <si>
    <t>SANORIN</t>
  </si>
  <si>
    <t>1PM NAS SPR SOL 1X10ML</t>
  </si>
  <si>
    <t>PIRACETAM</t>
  </si>
  <si>
    <t>64865</t>
  </si>
  <si>
    <t>PIRACETAM AL 1200</t>
  </si>
  <si>
    <t>1200MG TBL FLM 60</t>
  </si>
  <si>
    <t>SULTAMICILIN</t>
  </si>
  <si>
    <t>17149</t>
  </si>
  <si>
    <t>375MG TBL FLM 12</t>
  </si>
  <si>
    <t>32086</t>
  </si>
  <si>
    <t>TRALGIT</t>
  </si>
  <si>
    <t>50MG CPS DUR 20(2X10)</t>
  </si>
  <si>
    <t>13816</t>
  </si>
  <si>
    <t>40/90/0,25MG CPS MOL 50</t>
  </si>
  <si>
    <t>13814</t>
  </si>
  <si>
    <t>40/90/0,25MG CPS MOL 20</t>
  </si>
  <si>
    <t>JINANOVÝ LIST</t>
  </si>
  <si>
    <t>130502</t>
  </si>
  <si>
    <t>TEBOKAN</t>
  </si>
  <si>
    <t>120MG TBL FLM 30</t>
  </si>
  <si>
    <t>Jiná</t>
  </si>
  <si>
    <t>*5999</t>
  </si>
  <si>
    <t>Jiný</t>
  </si>
  <si>
    <t>ANALGETIKA A ANESTETIKA, KOMBINACE</t>
  </si>
  <si>
    <t>107143</t>
  </si>
  <si>
    <t>OTIPAX</t>
  </si>
  <si>
    <t>40MG/G+10MG/G AUR GTT SOL 16G</t>
  </si>
  <si>
    <t>DEXAMETHASON</t>
  </si>
  <si>
    <t>214084</t>
  </si>
  <si>
    <t>173259</t>
  </si>
  <si>
    <t>4MG TBL NOB 20X1</t>
  </si>
  <si>
    <t>ETAMSYLÁT</t>
  </si>
  <si>
    <t>40538</t>
  </si>
  <si>
    <t>DICYNONE 500</t>
  </si>
  <si>
    <t>500MG CPS DUR 30</t>
  </si>
  <si>
    <t>216186</t>
  </si>
  <si>
    <t>500MG TBL RET 14</t>
  </si>
  <si>
    <t>810</t>
  </si>
  <si>
    <t>SANORIN EMULZE</t>
  </si>
  <si>
    <t>1MG/ML NAS GTT EML 1X10ML</t>
  </si>
  <si>
    <t>215606</t>
  </si>
  <si>
    <t>PENTOXIFYLIN</t>
  </si>
  <si>
    <t>20028</t>
  </si>
  <si>
    <t>AGAPURIN SR 400</t>
  </si>
  <si>
    <t>400MG TBL PRO 100</t>
  </si>
  <si>
    <t>TOKOFEROL-ALFA</t>
  </si>
  <si>
    <t>10432</t>
  </si>
  <si>
    <t>VITAMIN E 400-ZENTIVA</t>
  </si>
  <si>
    <t>400MG CPS MOL 30</t>
  </si>
  <si>
    <t>HOŘČÍK (KOMBINACE RŮZNÝCH SOLÍ)</t>
  </si>
  <si>
    <t>215978</t>
  </si>
  <si>
    <t>*4999</t>
  </si>
  <si>
    <t>17433</t>
  </si>
  <si>
    <t>20MG TBL FLM 60</t>
  </si>
  <si>
    <t>168838</t>
  </si>
  <si>
    <t>DASSELTA</t>
  </si>
  <si>
    <t>5MG TBL FLM 90</t>
  </si>
  <si>
    <t>75632</t>
  </si>
  <si>
    <t>100MG TBL PRO 50</t>
  </si>
  <si>
    <t>125114</t>
  </si>
  <si>
    <t>100MG TBL NOB 60(3X20)</t>
  </si>
  <si>
    <t>115318</t>
  </si>
  <si>
    <t>20MG CPS ETD 90 II</t>
  </si>
  <si>
    <t>1013</t>
  </si>
  <si>
    <t>AZITHROMYCIN</t>
  </si>
  <si>
    <t>45010</t>
  </si>
  <si>
    <t>AZITROMYCIN SANDOZ</t>
  </si>
  <si>
    <t>500MG TBL FLM 3</t>
  </si>
  <si>
    <t>132802</t>
  </si>
  <si>
    <t>125121</t>
  </si>
  <si>
    <t>APO-DICLO SR 100</t>
  </si>
  <si>
    <t>100MG TBL RET 30</t>
  </si>
  <si>
    <t>225549</t>
  </si>
  <si>
    <t>500MG TBL FLM 180(2X90)</t>
  </si>
  <si>
    <t>FENOFIBRÁT</t>
  </si>
  <si>
    <t>207092</t>
  </si>
  <si>
    <t>LIPANTHYL S</t>
  </si>
  <si>
    <t>215MG TBL FLM 30</t>
  </si>
  <si>
    <t>192200</t>
  </si>
  <si>
    <t>1MG/G CRM 1X100G</t>
  </si>
  <si>
    <t>PREDNISON</t>
  </si>
  <si>
    <t>269</t>
  </si>
  <si>
    <t>PREDNISON LÉČIVA</t>
  </si>
  <si>
    <t>5MG TBL NOB 20</t>
  </si>
  <si>
    <t>225850</t>
  </si>
  <si>
    <t>IBUPROFEN</t>
  </si>
  <si>
    <t>11063</t>
  </si>
  <si>
    <t>EPINEFRIN</t>
  </si>
  <si>
    <t>362</t>
  </si>
  <si>
    <t>ADRENALIN LÉČIVA</t>
  </si>
  <si>
    <t>1MG/ML INJ SOL 5X1ML</t>
  </si>
  <si>
    <t>216195</t>
  </si>
  <si>
    <t>250MG/5ML POR GRA SUS 100ML</t>
  </si>
  <si>
    <t>107135</t>
  </si>
  <si>
    <t>150MG CPS DUR 16</t>
  </si>
  <si>
    <t>132721</t>
  </si>
  <si>
    <t>100MG POR GRA SUS 15</t>
  </si>
  <si>
    <t>132870</t>
  </si>
  <si>
    <t>100MG/ML POR GTT SOL 1X96ML+PUMPA</t>
  </si>
  <si>
    <t>99366</t>
  </si>
  <si>
    <t>AMOKSIKLAV 457 MG/5 ML</t>
  </si>
  <si>
    <t>400MG/5ML+57MG/5ML POR PLV SUS 70ML</t>
  </si>
  <si>
    <t>207900</t>
  </si>
  <si>
    <t>AMOXICILIN</t>
  </si>
  <si>
    <t>62050</t>
  </si>
  <si>
    <t>DUOMOX</t>
  </si>
  <si>
    <t>500MG TBL SUS 20</t>
  </si>
  <si>
    <t>KLINDAMYCIN, KOMBINACE</t>
  </si>
  <si>
    <t>169740</t>
  </si>
  <si>
    <t>DUAC</t>
  </si>
  <si>
    <t>10MG/G+50MG/G GEL 15G</t>
  </si>
  <si>
    <t>KODEIN</t>
  </si>
  <si>
    <t>56993</t>
  </si>
  <si>
    <t>CODEIN SLOVAKOFARMA</t>
  </si>
  <si>
    <t>30MG TBL NOB 10</t>
  </si>
  <si>
    <t>NORETHISTERON</t>
  </si>
  <si>
    <t>216963</t>
  </si>
  <si>
    <t>NORETHISTERON ZENTIVA</t>
  </si>
  <si>
    <t>5MG TBL NOB 45</t>
  </si>
  <si>
    <t>DOXYCYKLIN</t>
  </si>
  <si>
    <t>32954</t>
  </si>
  <si>
    <t>DOXYHEXAL</t>
  </si>
  <si>
    <t>100MG TBL NOB 20</t>
  </si>
  <si>
    <t>178683</t>
  </si>
  <si>
    <t>5MG TBL FLM 50 I</t>
  </si>
  <si>
    <t>SALBUTAMOL</t>
  </si>
  <si>
    <t>58380</t>
  </si>
  <si>
    <t>VENTOLIN</t>
  </si>
  <si>
    <t>5MG/ML INH SOL 1X20ML</t>
  </si>
  <si>
    <t>ACIKLOVIR</t>
  </si>
  <si>
    <t>155938</t>
  </si>
  <si>
    <t>HERPESIN 200</t>
  </si>
  <si>
    <t>200MG TBL NOB 25</t>
  </si>
  <si>
    <t>ATROPIN</t>
  </si>
  <si>
    <t>163314</t>
  </si>
  <si>
    <t>ATROPIN-POS</t>
  </si>
  <si>
    <t>5MG/ML OPH GTT SOL 10ML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</si>
  <si>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</si>
  <si>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</si>
  <si>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</si>
  <si>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</si>
  <si>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</si>
  <si>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</si>
  <si>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J01XX08 - LINEZOLID</t>
  </si>
  <si>
    <t>R06AX27 - DESLORATADIN</t>
  </si>
  <si>
    <t>N07CA01 - BETAHISTIN</t>
  </si>
  <si>
    <t>N06AB04 - CITALOPRAM</t>
  </si>
  <si>
    <t>R01AD09 - MOMETASON</t>
  </si>
  <si>
    <t>J01FA10 - AZITHROMYCIN</t>
  </si>
  <si>
    <t>R06AE07 - CETIRIZIN</t>
  </si>
  <si>
    <t>C10AA07 - ROSUVASTATIN</t>
  </si>
  <si>
    <t>M01AC06 - MELOXIKAM</t>
  </si>
  <si>
    <t>C08CA01 - AMLODIPIN</t>
  </si>
  <si>
    <t>N06AB10 - ESCITALOPRAM</t>
  </si>
  <si>
    <t>R03AC02 - SALBUTAMOL</t>
  </si>
  <si>
    <t>C10AB05 - FENOFIBRÁT</t>
  </si>
  <si>
    <t>C10AB05</t>
  </si>
  <si>
    <t>J01FA10</t>
  </si>
  <si>
    <t>N06AB04</t>
  </si>
  <si>
    <t>R01AD09</t>
  </si>
  <si>
    <t>N07CA01</t>
  </si>
  <si>
    <t>C10AA07</t>
  </si>
  <si>
    <t>M01AC06</t>
  </si>
  <si>
    <t>N06AB10</t>
  </si>
  <si>
    <t>R06AX27</t>
  </si>
  <si>
    <t>R06AE07</t>
  </si>
  <si>
    <t>R03AC02</t>
  </si>
  <si>
    <t>C08CA01</t>
  </si>
  <si>
    <t>J01XX08</t>
  </si>
  <si>
    <t>Přehled plnění PL - Preskripce léčivých přípravků - orientační přehled</t>
  </si>
  <si>
    <t>50115007 - implant.dentální-samoplátci (Z526)</t>
  </si>
  <si>
    <t>50115010 - RTG materiál, filmy a chemikálie (Z504)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</si>
  <si>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</si>
  <si>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</si>
  <si>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</si>
  <si>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</si>
  <si>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</si>
  <si>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</si>
  <si>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</si>
  <si>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</si>
  <si>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</si>
  <si>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</si>
  <si>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</si>
  <si>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50115050</t>
  </si>
  <si>
    <t>obvazový materiál (Z502)</t>
  </si>
  <si>
    <t>ZA454</t>
  </si>
  <si>
    <t>Kompresa AB 10 x 10 cm/1 ks sterilní NT savá (1230114011) 1327114011</t>
  </si>
  <si>
    <t>ZK087</t>
  </si>
  <si>
    <t>Krém cavilon ochranný bariérový á 28 g bal. á 12 ks 3391E</t>
  </si>
  <si>
    <t>ZH403</t>
  </si>
  <si>
    <t>Krytí excilon 5 x 5 cm NT i.v. s nástřihem do kříže antiseptický bal. á 70 ks 7089</t>
  </si>
  <si>
    <t>ZA545</t>
  </si>
  <si>
    <t>Krytí hydrogelové nu-gel s algin. 15 g bal. á 10 ks SYSMNG415EE</t>
  </si>
  <si>
    <t>ZD633</t>
  </si>
  <si>
    <t>Krytí mepilex border sacrum 18 x 18 cm bal. á 5 ks 282000-01</t>
  </si>
  <si>
    <t>ZK404</t>
  </si>
  <si>
    <t>Krytí prontosan roztok 350 ml 400416</t>
  </si>
  <si>
    <t>ZA503</t>
  </si>
  <si>
    <t>Krytí suprasorb F 10 x 25 cm fóliové sterilní bal. á 10 ks 20464</t>
  </si>
  <si>
    <t>ZL669</t>
  </si>
  <si>
    <t>Krytí tegaderm diamond 10,0 cm x 12,0 cm bal. á 50 ks 1686</t>
  </si>
  <si>
    <t>ZA562</t>
  </si>
  <si>
    <t>Náplast cosmopor i. v. 6 x 8 cm bal. á 50 ks 9008054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</si>
  <si>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</si>
  <si>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</si>
  <si>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</si>
  <si>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</si>
  <si>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</si>
  <si>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</si>
  <si>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ZN477</t>
  </si>
  <si>
    <t>Obinadlo elastické universal 12 cm x 5 m 1323100314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</si>
  <si>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</si>
  <si>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</si>
  <si>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</si>
  <si>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</si>
  <si>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ZA446</t>
  </si>
  <si>
    <t>Vata buničitá přířezy 20 x 30 cm 1230200129</t>
  </si>
  <si>
    <t>50115060</t>
  </si>
  <si>
    <t>ZPr - ostatní (Z503)</t>
  </si>
  <si>
    <t>ZB772</t>
  </si>
  <si>
    <t>Adaptér přechodka luer 450070</t>
  </si>
  <si>
    <t>ZB771</t>
  </si>
  <si>
    <t>Držák jehly základní 450201</t>
  </si>
  <si>
    <t>ZA738</t>
  </si>
  <si>
    <t>Filtr mini spike zelený 4550242</t>
  </si>
  <si>
    <t>ZH335</t>
  </si>
  <si>
    <t>Kanyla TS 7,0 s manžetou bal. á 2 ks 100/523/070</t>
  </si>
  <si>
    <t>ZN003</t>
  </si>
  <si>
    <t>Kanyla TS 7,5 bez manžety 100/811/075</t>
  </si>
  <si>
    <t>ZC981</t>
  </si>
  <si>
    <t>Kanyla TS 8,0 bez manžety +2 hlad.vnitřní vyměnit.kanyly 100/811/080</t>
  </si>
  <si>
    <t>ZF239</t>
  </si>
  <si>
    <t>Kanyla TS 8,0 s manžetou +2 hlad.vnitřní vyměnit.kanyly 100/810/080</t>
  </si>
  <si>
    <t>ZD809</t>
  </si>
  <si>
    <t>Kanyla vasofix 20G růžová safety 4269110S-01</t>
  </si>
  <si>
    <t>ZD808</t>
  </si>
  <si>
    <t>Kanyla vasofix 22G modrá safety 4269098S-01</t>
  </si>
  <si>
    <t>ZH493</t>
  </si>
  <si>
    <t>Katetr močový foley CH16 180605-000160</t>
  </si>
  <si>
    <t>ZO372</t>
  </si>
  <si>
    <t>Konektor bezjehlový OptiSyte JIM:JSM4001</t>
  </si>
  <si>
    <t>ZB103</t>
  </si>
  <si>
    <t>Láhev k odsávačce flovac 2l hadice 1,8 m 000-036-021</t>
  </si>
  <si>
    <t>ZB117</t>
  </si>
  <si>
    <t>Lanceta haemolance modrá plus low flow bal. á 100 ks DIS7371</t>
  </si>
  <si>
    <t>ZF159</t>
  </si>
  <si>
    <t>Nádoba na kontaminovaný odpad 1 l 15-0002</t>
  </si>
  <si>
    <t>Nádoba na kontaminovaný odpad 1 obdélník l 15-0002</t>
  </si>
  <si>
    <t>ZL105</t>
  </si>
  <si>
    <t>Nástavec pro odběr moče ke zkumavce vacuete 450251</t>
  </si>
  <si>
    <t>ZB439</t>
  </si>
  <si>
    <t>Odstraňovač náplastí Convacare á 100 ks 0011279 37443</t>
  </si>
  <si>
    <t>ZF512</t>
  </si>
  <si>
    <t>Páska bepa clip vario pro TS kanylu 30/V á 6 ks NKS:200602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</si>
  <si>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</si>
  <si>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</si>
  <si>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</si>
  <si>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</si>
  <si>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</si>
  <si>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s hadičkou 90 cm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</si>
  <si>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</si>
  <si>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</si>
  <si>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</si>
  <si>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</si>
  <si>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</si>
  <si>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</si>
  <si>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ZO543</t>
  </si>
  <si>
    <t>Stříkačka injekční předplněná 0,9% NaCl 10 ml BD PosiFlush SP EMA bal. á 30 ks 306585</t>
  </si>
  <si>
    <t>ZO765</t>
  </si>
  <si>
    <t>Stříkačka injekční předplněná 0,9% NaCl 10 ml Omniflush bal. á 100 ks EM3513576</t>
  </si>
  <si>
    <t>ZF186</t>
  </si>
  <si>
    <t>Stříkačka janett 2-dílná 150 ml vyplachovací balená 08151</t>
  </si>
  <si>
    <t>ZP357</t>
  </si>
  <si>
    <t>Tyčinka vatová zvlhčující glycerín + citron bal. á 75 ks FTL-LS-15</t>
  </si>
  <si>
    <t>ZB756</t>
  </si>
  <si>
    <t>Zkumavka 3 ml K3 edta fialová 454086</t>
  </si>
  <si>
    <t>ZB777</t>
  </si>
  <si>
    <t>Zkumavka červená 3,5 ml gel 454071</t>
  </si>
  <si>
    <t>ZB763</t>
  </si>
  <si>
    <t>Zkumavka červená 9 ml 455092</t>
  </si>
  <si>
    <t>ZB775</t>
  </si>
  <si>
    <t>Zkumavka koagulace modrá Quick 4 ml modrá 454329</t>
  </si>
  <si>
    <t>ZG515</t>
  </si>
  <si>
    <t>Zkumavka močová vacuette 10,5 ml bal. á 50 ks 455007</t>
  </si>
  <si>
    <t>50115063</t>
  </si>
  <si>
    <t>ZPr - vaky, sety (Z528)</t>
  </si>
  <si>
    <t>ZA715</t>
  </si>
  <si>
    <t>Set infuzní intrafix primeline classic 150 cm 4062957</t>
  </si>
  <si>
    <t>ZE079</t>
  </si>
  <si>
    <t>Set transfúzní non PVC s odvzdušněním a bakteriálním filtrem ZAR-I-TS</t>
  </si>
  <si>
    <t>50115064</t>
  </si>
  <si>
    <t>ZPr - šicí materiál (Z529)</t>
  </si>
  <si>
    <t>ZA956</t>
  </si>
  <si>
    <t>Šití dafilon modrý 6/0 (0.7) bal. á 36 ks C0936022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</si>
  <si>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</si>
  <si>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</si>
  <si>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</si>
  <si>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</si>
  <si>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ZD984</t>
  </si>
  <si>
    <t>Šití silkam černý 2/0 (3) bal. á 36 ks C0764175</t>
  </si>
  <si>
    <t>ZN641</t>
  </si>
  <si>
    <t>Šití vstřebatelné PGA-RESORBA 3/0 fialová HS 22 70 cm bal. á 24 ks PA1117</t>
  </si>
  <si>
    <t>ZN642</t>
  </si>
  <si>
    <t>Šití vstřebatelné PGA-RESORBA 4/0 fialová HS 18 70 cm bal. á 24 ks PA11112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</si>
  <si>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</si>
  <si>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</si>
  <si>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</si>
  <si>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</si>
  <si>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</si>
  <si>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</si>
  <si>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</si>
  <si>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</si>
  <si>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</si>
  <si>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</si>
  <si>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</si>
  <si>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</si>
  <si>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</si>
  <si>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</si>
  <si>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</si>
  <si>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vyšetřovací nitril basic bez pudru modré L bal. á 200 ks 44752</t>
  </si>
  <si>
    <t>50115089</t>
  </si>
  <si>
    <t>ZPr - katetry PICC/MIDLINE (Z554)</t>
  </si>
  <si>
    <t>ZM985</t>
  </si>
  <si>
    <t>Fixace k CVC a PICC atraumatická GripLock bal. á 100 ks 3601CVC</t>
  </si>
  <si>
    <t>ZC506</t>
  </si>
  <si>
    <t>Kompresa NT 10 x 10 cm/5 ks sterilní 1325020275</t>
  </si>
  <si>
    <t>ZO215</t>
  </si>
  <si>
    <t>Kompresa NT 7,5 x 7,5 cm/5 ks sterilní karton á 2500 ks 1325020265</t>
  </si>
  <si>
    <t>ZD482</t>
  </si>
  <si>
    <t>Krytí filmové transparentní Opsite spray 240 ml bal. á 12 ks 66004980 - do konce ledna 2019</t>
  </si>
  <si>
    <t>ZN200</t>
  </si>
  <si>
    <t>Krytí hemostatické traumacel new dent kostky bal. á 50 ks 10115</t>
  </si>
  <si>
    <t>ZO128</t>
  </si>
  <si>
    <t>Krytí roztok k výplachu a čištění ran ActiMaris Sensitiv 1000 ml 3098119</t>
  </si>
  <si>
    <t>ZI558</t>
  </si>
  <si>
    <t>Náplast curapor   7 x   5 cm 32912  (22120,  náhrada za cosmopor )</t>
  </si>
  <si>
    <t>ZF352</t>
  </si>
  <si>
    <t>Náplast transpore bílá 2,50 cm x 9,14 m bal. á 12 ks 1534-1</t>
  </si>
  <si>
    <t>ZA425</t>
  </si>
  <si>
    <t>Obinadlo hydrofilní 10 cm x   5 m 13007</t>
  </si>
  <si>
    <t>ZA593</t>
  </si>
  <si>
    <t>Tampon sterilní stáčený 20 x 20 cm / 5 ks 28003+</t>
  </si>
  <si>
    <t>ZC752</t>
  </si>
  <si>
    <t>Čepelka skalpelová 15 BB515</t>
  </si>
  <si>
    <t>ZQ248</t>
  </si>
  <si>
    <t>Hadička spojovací HS 1,8 x 450 mm LL DEPH free 2200 045 ND</t>
  </si>
  <si>
    <t>ZA728</t>
  </si>
  <si>
    <t>Lopatka ústní dřevěná lékařská nesterilní bal. á 100 ks 1320100655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</si>
  <si>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</si>
  <si>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</si>
  <si>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</si>
  <si>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</si>
  <si>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</si>
  <si>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</si>
  <si>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</si>
  <si>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</si>
  <si>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ZP051</t>
  </si>
  <si>
    <t>Rozvěrač rtů pro děti bal. á 2 ks 605451</t>
  </si>
  <si>
    <t>ZP050</t>
  </si>
  <si>
    <t>Rozvěrač rtů pro dospělé bal. á 2 ks HA605450</t>
  </si>
  <si>
    <t>ZB488</t>
  </si>
  <si>
    <t>Sprej cavilon 28 ml bal. á 12 ks 3346E</t>
  </si>
  <si>
    <t>ZA788</t>
  </si>
  <si>
    <t>Stříkačka injekční 2-dílná 20 ml L Inject Solo 4606205V</t>
  </si>
  <si>
    <t>ZA749</t>
  </si>
  <si>
    <t>Stříkačka injekční 3-dílná 50 ml LL Omnifix Solo 4617509F</t>
  </si>
  <si>
    <t>ZQ967</t>
  </si>
  <si>
    <t>Stříkačka inzulínová 0,5 ml s jehlou 29 G sterilní bal. á 100 ks IS0529G</t>
  </si>
  <si>
    <t>ZA812</t>
  </si>
  <si>
    <t>Uzávěr do katetrů 4435001</t>
  </si>
  <si>
    <t>ZB759</t>
  </si>
  <si>
    <t>Zkumavka červená 8 ml gel 455071</t>
  </si>
  <si>
    <t>ZB979</t>
  </si>
  <si>
    <t>Šití dafilon modrý 4/0 (1.5) bal. á 36 ks C0932205</t>
  </si>
  <si>
    <t>ZB461</t>
  </si>
  <si>
    <t>Šití silkam černý 3/0 (2) bal. á 36 ks C0760307</t>
  </si>
  <si>
    <t>ZP947</t>
  </si>
  <si>
    <t>Rukavice vyšetřovací nitril basic bez pudru modré M bal. á 200 ks 44751</t>
  </si>
  <si>
    <t>50115090</t>
  </si>
  <si>
    <t>ZPr - zubolékařský materiál (Z509)</t>
  </si>
  <si>
    <t>ZD288</t>
  </si>
  <si>
    <t>Fólie erkoflex 4,0 mm/120 mm ER581240</t>
  </si>
  <si>
    <t>ZC851</t>
  </si>
  <si>
    <t>Fréza křížová břit HM161RX0181045F</t>
  </si>
  <si>
    <t>ZA934</t>
  </si>
  <si>
    <t>Granulát BOI-OSS 0,25-1 mm 0,5 g 500079 (30643.3)  DGD460306107E</t>
  </si>
  <si>
    <t>ZF575</t>
  </si>
  <si>
    <t>Granulát BOI-OSS spongiosa granulát 1- 2 mm á 0,5 g AT500095(DGD46B307098E)</t>
  </si>
  <si>
    <t>ZQ922</t>
  </si>
  <si>
    <t>Implantát zubní Astra Tech Dentsply OsseoSpeed EV C pr. 4,2 mm délka 9 mm 25263</t>
  </si>
  <si>
    <t>ZO819</t>
  </si>
  <si>
    <t>Implantát zubní Astra Tech Dentsply OsseoSpeed EV pr. 4,2 mm délka 8 mm 25232</t>
  </si>
  <si>
    <t>ZP819</t>
  </si>
  <si>
    <t>Implantát zubní Astra Tech Dentsply OsseoSpeed Profile PS pr. 4,8 mm délka 9 mm 25447</t>
  </si>
  <si>
    <t>ZP125</t>
  </si>
  <si>
    <t>Implantát zubní Astra Tech OsseoSpeed EV S pr. 3,0mm délka 11 mm 25214</t>
  </si>
  <si>
    <t>ZO441</t>
  </si>
  <si>
    <t>Implantát zubní Astra Tech OsseoSpeed EV S pr.4,8 délka 8 mm 25242</t>
  </si>
  <si>
    <t>ZM628</t>
  </si>
  <si>
    <t>Implantát zubní BioniQ S3,5/L10 2006.10</t>
  </si>
  <si>
    <t>ZM343</t>
  </si>
  <si>
    <t>Implantát zubní BioniQ S3,5/L12 2006.12</t>
  </si>
  <si>
    <t>ZM431</t>
  </si>
  <si>
    <t>Implantát zubní BioniQ S4,0/L12 2009.12</t>
  </si>
  <si>
    <t>ZF848</t>
  </si>
  <si>
    <t>Implantát zubní SuperLine 4,5 x 12 mm (FXS4512) FX 45 12 SW</t>
  </si>
  <si>
    <t>ZJ591</t>
  </si>
  <si>
    <t>Implantát zubní SuperLine FX 40 12 SW</t>
  </si>
  <si>
    <t>ZC570</t>
  </si>
  <si>
    <t>Kavitan LC A2 12 g prášku + 5 g tekutiny 4113411</t>
  </si>
  <si>
    <t>ZL470</t>
  </si>
  <si>
    <t>Materiál kompozitní Filtek ultimate A3-B 9025147</t>
  </si>
  <si>
    <t>ZE058</t>
  </si>
  <si>
    <t>Membrána kolagenová Parasorb Resodont 22 x 25 mm RD2502</t>
  </si>
  <si>
    <t>ZP820</t>
  </si>
  <si>
    <t>Membrána kolagenová Parasorb Resodont forte 32 x 25mm RDF3503</t>
  </si>
  <si>
    <t>ZB518</t>
  </si>
  <si>
    <t>Membrána kolagenová Parasorb Resodont forte 64 x 25 mm RDF0703</t>
  </si>
  <si>
    <t>ZJ353</t>
  </si>
  <si>
    <t>Šroub krycí CS36</t>
  </si>
  <si>
    <t>ZP126</t>
  </si>
  <si>
    <t>Šroub krycí EV 3,0 25280</t>
  </si>
  <si>
    <t>ZO447</t>
  </si>
  <si>
    <t>Šroub krycí EV 4,2 25282</t>
  </si>
  <si>
    <t>ZO448</t>
  </si>
  <si>
    <t>Šroub krycí EV 4,8 25283</t>
  </si>
  <si>
    <t>ZQ830</t>
  </si>
  <si>
    <t>Váleček vhojovací  EV Dentsply 3,0 pr. 3,5, výška 6,5 mm 25795</t>
  </si>
  <si>
    <t>ZO784</t>
  </si>
  <si>
    <t>Váleček vhojovací Dentium průměr 4,0mm výška 2,0 mm délka 3,5 mm HAB402035L</t>
  </si>
  <si>
    <t>ZO992</t>
  </si>
  <si>
    <t>Váleček vhojovací Dentsply EV 3.0 pr. 4.5 mm výška 3.5 mm 25297</t>
  </si>
  <si>
    <t>ZP382</t>
  </si>
  <si>
    <t>Váleček vhojovací Dentsply EV 4,8 pr. 5.0, 3,5 mm 25502</t>
  </si>
  <si>
    <t>ZO997</t>
  </si>
  <si>
    <t>Váleček vhojovací Dentsply EV 4.8 pr. 6.5 mm výška 6.5 mm 25798</t>
  </si>
  <si>
    <t>ZM528</t>
  </si>
  <si>
    <t>Váleček vhojovací QR/d4.2/L4 úzký 2109.04</t>
  </si>
  <si>
    <t>ZM531</t>
  </si>
  <si>
    <t>Váleček vhojovací QR/d5.2/L4 široký 2110.04</t>
  </si>
  <si>
    <t>ZM532</t>
  </si>
  <si>
    <t>Váleček vhojovací QR/d5.2/L6 široký 2110.06</t>
  </si>
  <si>
    <t>ZA616</t>
  </si>
  <si>
    <t>Drenáž zubní sterilní 1 x 6 cm 0360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</si>
  <si>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</si>
  <si>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</si>
  <si>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</si>
  <si>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</si>
  <si>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</si>
  <si>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</si>
  <si>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ZA417</t>
  </si>
  <si>
    <t>Krytí mastný tyl lomatuell H 10 x 20, á 10 ks, 23316</t>
  </si>
  <si>
    <t>ZL664</t>
  </si>
  <si>
    <t>Krytí mastný tyl pharmatull 10 x 20 cm bal. á 10 ks P-Tull1020</t>
  </si>
  <si>
    <t>ZM769</t>
  </si>
  <si>
    <t>Ubrousky cavilon pro péči při inkontinenci 8 ubrousků 20 x 30 cm bal. á 96 ks 9274 DH888843488</t>
  </si>
  <si>
    <t>ZQ249</t>
  </si>
  <si>
    <t>Hadička spojovací HS 1,8 x 1800 mm LL DEPH free 2200 180 ND</t>
  </si>
  <si>
    <t>ZE428</t>
  </si>
  <si>
    <t>Kanyla introcan safety oranžová G14 4251717-01</t>
  </si>
  <si>
    <t>ZA808</t>
  </si>
  <si>
    <t>Kanyla venofix safety 23G modrá 4056353</t>
  </si>
  <si>
    <t>ZB351</t>
  </si>
  <si>
    <t>Miska petri UH pr. 60 mm á 20 ks 400927</t>
  </si>
  <si>
    <t>ZO351</t>
  </si>
  <si>
    <t>Šití PGA-RESORBA pletené potahované syntetické vstřebatelné vlákno jehla DS 18 nebarvená 5/0 45 cm bal. á 24 ks PA11417</t>
  </si>
  <si>
    <t>ZO355</t>
  </si>
  <si>
    <t>Šití PGA-RESORBA pletené potahované syntetické vstřebatelné vlákno jehla HR 12 fialová 5/0 45cm bal. á 24 ks PA10274</t>
  </si>
  <si>
    <t>ZG849</t>
  </si>
  <si>
    <t>Šití premicron zelený 2/0 (3) bal. á 12 ks G0120061</t>
  </si>
  <si>
    <t>ZD982</t>
  </si>
  <si>
    <t>Šití silkam černý 4/0 (1.5) bal. á 36 ks C0764825</t>
  </si>
  <si>
    <t>ZN643</t>
  </si>
  <si>
    <t>Šití vstřebatelné PGA-RESORBA 4/0 fialová HS 22 70 cm bal. á 24 ks ST1512</t>
  </si>
  <si>
    <t>ZF508</t>
  </si>
  <si>
    <t>Cement výplňový provizorní 40 g 5304520</t>
  </si>
  <si>
    <t>ZB653</t>
  </si>
  <si>
    <t>Drát vázací měkký 0,4 mm á 10 m 34520-04</t>
  </si>
  <si>
    <t>ZB676</t>
  </si>
  <si>
    <t>Drát vázací měkký 0,5 mm á 10 m 34520-05</t>
  </si>
  <si>
    <t>ZF498</t>
  </si>
  <si>
    <t>Futar D fast occlusion 540091</t>
  </si>
  <si>
    <t>ZC325</t>
  </si>
  <si>
    <t>Gel etching 4122505</t>
  </si>
  <si>
    <t>ZE700</t>
  </si>
  <si>
    <t>Nit zubní vosk M+W 15 m 0000877</t>
  </si>
  <si>
    <t>ZM729</t>
  </si>
  <si>
    <t>Roztok na otiskovací hmotu VPS Tray Adhezivum ES7307</t>
  </si>
  <si>
    <t>ZL468</t>
  </si>
  <si>
    <t>Savka s odním.koncovkou - transp. bal.á 100 ks,  MSF6007</t>
  </si>
  <si>
    <t>ZG542</t>
  </si>
  <si>
    <t>Sprej DC Kaltespray 530322</t>
  </si>
  <si>
    <t>ZA547</t>
  </si>
  <si>
    <t>Krytí inadine nepřilnavé 9,5 x 9,5 cm 1/10 SYS01512EE</t>
  </si>
  <si>
    <t>ZA486</t>
  </si>
  <si>
    <t>Krytí mastný tyl jelonet   5 x 5 cm á 50 ks 7403</t>
  </si>
  <si>
    <t>ZF042</t>
  </si>
  <si>
    <t>Krytí mastný tyl jelonet 10 x 10 cm á 10 ks 7404</t>
  </si>
  <si>
    <t>ZA604</t>
  </si>
  <si>
    <t>Tyčinka vatová sterilní jednotlivě balalená bal. á 1000 ks 5100/SG/CS</t>
  </si>
  <si>
    <t>ZQ569</t>
  </si>
  <si>
    <t>Vata buničitá dělená cellin 2 role / 500 ks 40 x 50 mm 1230206310</t>
  </si>
  <si>
    <t>ZA690</t>
  </si>
  <si>
    <t>Čepelka skalpelová 10 BB510</t>
  </si>
  <si>
    <t>ZI179</t>
  </si>
  <si>
    <t>Zkumavka s mediem+ flovakovaný tampon eSwab růžový nos,krk,vagina,konečník,rány,fekální vzo) 490CE.A</t>
  </si>
  <si>
    <t>ZB978</t>
  </si>
  <si>
    <t>Šití dafilon modrý 5/0 (1) bal. á 36 ks C0932124</t>
  </si>
  <si>
    <t>ZC305</t>
  </si>
  <si>
    <t>Jehla injekční 0,4 x 20 mm šedá 4657705</t>
  </si>
  <si>
    <t>ZO929</t>
  </si>
  <si>
    <t>Rukavice operační latex bez pudru sterilní chemo Sempermed Supreme Plus vel. 7,5 34654</t>
  </si>
  <si>
    <t>ZQ324</t>
  </si>
  <si>
    <t>Rukavice operační latex bez pudru sterilní chemo Sempermed Supreme Plus vel. 8,5 34656</t>
  </si>
  <si>
    <t>ZP946</t>
  </si>
  <si>
    <t>Rukavice vyšetřovací nitril basic bez pudru modré S bal. á 200 ks 44750</t>
  </si>
  <si>
    <t>ZL201</t>
  </si>
  <si>
    <t>Kulička HM141F031104O</t>
  </si>
  <si>
    <t>ZP352</t>
  </si>
  <si>
    <t>Pilník délka 25 mm ISO 020 bal. 6 x 10 ks 20103020L</t>
  </si>
  <si>
    <t>ZP248</t>
  </si>
  <si>
    <t>Pilník Files 025 015 délka 25 mm ISO 015, bal. á 6 ks 006996</t>
  </si>
  <si>
    <t>ZP246</t>
  </si>
  <si>
    <t>Pronikač K-Reamers 025 015 délka 25 mm ISO 015 bal. á 6 ks 002346</t>
  </si>
  <si>
    <t>ZI095</t>
  </si>
  <si>
    <t>Pronikač k-reamers 053025010</t>
  </si>
  <si>
    <t>ZP876</t>
  </si>
  <si>
    <t>Pronikač MM délka 25 mm ISO 040 bal. á 60 ks</t>
  </si>
  <si>
    <t>ZN823</t>
  </si>
  <si>
    <t>Šroub IMF průměr 2.0 mm 201.928</t>
  </si>
  <si>
    <t>ZN651</t>
  </si>
  <si>
    <t>Šroub Matrix O 1.85 mm samořezný délka 6 mm modrý slitina titanu (TAN) bal. po 1 kusu v klipu 04.511.206.01C</t>
  </si>
  <si>
    <t>ZC301</t>
  </si>
  <si>
    <t>Ypeen 800 g dóza 100066</t>
  </si>
  <si>
    <t>ZA480</t>
  </si>
  <si>
    <t>Fólie incizní raucodrape 15 x 20 cm á 10 ks 25441</t>
  </si>
  <si>
    <t>ZC845</t>
  </si>
  <si>
    <t>Kompresa NT 10 x 20 cm/5 ks sterilní 26621</t>
  </si>
  <si>
    <t>ZC751</t>
  </si>
  <si>
    <t>Čepelka skalpelová 11 BB511</t>
  </si>
  <si>
    <t>ZD131</t>
  </si>
  <si>
    <t>Čepelka skalpelová 12 BB512</t>
  </si>
  <si>
    <t>ZQ733</t>
  </si>
  <si>
    <t>Drén kapilární plochý páskový šířka 35 mm délka 400 mm bal. á 10 ks 2011-0035</t>
  </si>
  <si>
    <t>ZA759</t>
  </si>
  <si>
    <t>Drén redon CH10 50 cm U2111000</t>
  </si>
  <si>
    <t>ZA761</t>
  </si>
  <si>
    <t>Drén redon CH12 50 cm U2111200</t>
  </si>
  <si>
    <t>ZG916</t>
  </si>
  <si>
    <t>Elektroda neutrální bipolární pro dospělé á 100 ks 2510</t>
  </si>
  <si>
    <t>ZI781</t>
  </si>
  <si>
    <t>Elektroda neutrální monopolární pro dospělé á 100 ks 2125</t>
  </si>
  <si>
    <t>ZM097</t>
  </si>
  <si>
    <t>Hadička spojovací infúzní NSK pro Surgic XT resterilizovatelná S900-055</t>
  </si>
  <si>
    <t>ZH816</t>
  </si>
  <si>
    <t>Katetr močový foley CH14 180605-000140</t>
  </si>
  <si>
    <t>ZQ747</t>
  </si>
  <si>
    <t>Koncovka US2 (OT7), US2 (bone) kompatibilní s přístroji Ultrasurgery/Mectron Piezosurgery/NSK US2</t>
  </si>
  <si>
    <t>ZN950</t>
  </si>
  <si>
    <t>Nádoba na histologický mat. s pufrovaným formalínem HISTOFOR 180 ml bal. á 35 ks BFS-180</t>
  </si>
  <si>
    <t>ZM096</t>
  </si>
  <si>
    <t>Poduška adhezivní samolepící na čištění koncovek nástrojů bal. á 100 ks sterilní AL-40</t>
  </si>
  <si>
    <t>ZH760</t>
  </si>
  <si>
    <t>Popisovač na kůži sterilní, chirurgický, BLAYCO RQ-01, 13 cm, s jedním hrotem, gen. violeť + PVC pravítko 15 cm TCH02</t>
  </si>
  <si>
    <t>ZB747</t>
  </si>
  <si>
    <t>Souprava odsávací orthopedic 07.049.08.620</t>
  </si>
  <si>
    <t>ZH852</t>
  </si>
  <si>
    <t>Souprava odsávací zahnutá Yankauer s rukojetí prům. koncovky 6 mm hadice CH 25 délka 2 m bal. á 50 ks 34102</t>
  </si>
  <si>
    <t>ZJ621</t>
  </si>
  <si>
    <t>Šití monofil nylon 9/0 bal. á 24 ks 5075</t>
  </si>
  <si>
    <t>ZB528</t>
  </si>
  <si>
    <t>Šití monosyn bezbarvý 4/0 (1.5) bal. á 36 ks C0023624</t>
  </si>
  <si>
    <t>ZG140</t>
  </si>
  <si>
    <t>Šití silkam černý 2/0 (3) bal. á 36 ks C0760420</t>
  </si>
  <si>
    <t>ZD983</t>
  </si>
  <si>
    <t>Šití silkam černý 3/0 (2) bal. á 36 ks C0764248</t>
  </si>
  <si>
    <t>ZD736</t>
  </si>
  <si>
    <t>Šití silkam černý 4/0 (1.5) bal. á 36 ks C0760293</t>
  </si>
  <si>
    <t>ZE729</t>
  </si>
  <si>
    <t>Jehla sterican tupá na ředění semiblunt.EU 1,2/18G x 40 mm červená bal. á 100 ks 4550400-01</t>
  </si>
  <si>
    <t>ZO927</t>
  </si>
  <si>
    <t>Rukavice operační latex bez pudru sterilní chemo Sempermed Supreme Plus  vel. 6,5 34652</t>
  </si>
  <si>
    <t>ZO928</t>
  </si>
  <si>
    <t>Rukavice operační latex bez pudru sterilní chemo Sempermed Supreme Plus  vel. 7,0 34653</t>
  </si>
  <si>
    <t>ZQ323</t>
  </si>
  <si>
    <t>Rukavice operační latex bez pudru sterilní chemo Sempermed Supreme Plus vel. 8,0 34655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</si>
  <si>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</si>
  <si>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</si>
  <si>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</si>
  <si>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</si>
  <si>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ZN360</t>
  </si>
  <si>
    <t>Dlaha L Matrix střední 3+3 otvory oboustranná tloušťka 0.7 mm titan 04.511.325</t>
  </si>
  <si>
    <t>ZN859</t>
  </si>
  <si>
    <t>Dlaha Matrix pro sagitální rozdělení rovná s můstkem 6 mm 4 otvory tloušťka 1.0 mm 04.511.421</t>
  </si>
  <si>
    <t>ZN363</t>
  </si>
  <si>
    <t>Dlaha Matrix pro sagitální rozdělení rovná s můstkem 8 mm 4 otvory tloušťka 1.0 mm 04.511.422</t>
  </si>
  <si>
    <t>ZH856</t>
  </si>
  <si>
    <t>Dlaha mini 5 otvorů Y/1,0 mm 20-TP-005R</t>
  </si>
  <si>
    <t>ZE355</t>
  </si>
  <si>
    <t>Dlaha mini L levá dlouhá 4 otv./1,0 mm 90° (20-LL-104R) 242.51LL04.01</t>
  </si>
  <si>
    <t>ZC267</t>
  </si>
  <si>
    <t>Dlaha mini L pravá dlouhá 4 otv./1,0 mm 90° 242.51LR04.01</t>
  </si>
  <si>
    <t>ZE176</t>
  </si>
  <si>
    <t>Dlaha mini přímá 18 otv./0,8 mm 20-ST-018M</t>
  </si>
  <si>
    <t>ZD846</t>
  </si>
  <si>
    <t>Dlaha mini přímá dlouhá 4 otv./1,0 mm (20-ST-104) 242.51ST04.01</t>
  </si>
  <si>
    <t>ZM821</t>
  </si>
  <si>
    <t>Dlaha orbitální modrá 16-OR-F10-003</t>
  </si>
  <si>
    <t>ZM820</t>
  </si>
  <si>
    <t>Dlaha orbitální stříbrná 16-OR-F10-002</t>
  </si>
  <si>
    <t>ZR066</t>
  </si>
  <si>
    <t>Implantát mandibulární dlaha rekonstrukční Matrix MANDIBLE rovná zlatá 20 otvorů tloušťka 2.5 mm titan 04.503.738</t>
  </si>
  <si>
    <t>ZK827</t>
  </si>
  <si>
    <t>Implantát mandibulární dlaha rekonstrukční MatrixMANDIBLE zalomená levá 7 + 23 otv. 04.503.739</t>
  </si>
  <si>
    <t>ZK828</t>
  </si>
  <si>
    <t>Implantát mandibulární šroub MatrixMANDIBLE LOCK  MatrixMANDIBLE LOCK pr. 2.4 x   8 mm 04.503.638.01C</t>
  </si>
  <si>
    <t>ZK829</t>
  </si>
  <si>
    <t>Implantát mandibulární šroub MatrixMANDIBLE LOCK  MatrixMANDIBLE LOCK pr. 2.4 x 10 mm 04.503.640.01C</t>
  </si>
  <si>
    <t>ZM502</t>
  </si>
  <si>
    <t>Implantát mandibulární šroub MatrixMANDIBLE LOCK  MatrixMANDIBLE LOCK pr. 2.4 x 12 mm 04.503.642.01C</t>
  </si>
  <si>
    <t>ZK999</t>
  </si>
  <si>
    <t>Implantát mandibulární šroub MatrixMANDIBLE LOCK  MatrixMANDIBLE LOCK pr. 2.4 x 14 mm 04.503.644.01C</t>
  </si>
  <si>
    <t>ZQ184</t>
  </si>
  <si>
    <t>Implantát mandibulární šroub MatrixMANDIBLE LOCK  MatrixMandible O 2,4 mm samořezný délka 10 mm 04.503.440.01C</t>
  </si>
  <si>
    <t>ZP173</t>
  </si>
  <si>
    <t>Implantát zubní maxillofaciální dlaha adaptační MatrixMIDFACE rovná 20 otv. tloušťka 0,7 mm titan 04.503.376</t>
  </si>
  <si>
    <t>ZN356</t>
  </si>
  <si>
    <t>Šroub Matrix O 1.85 mm samořezný délka 10 mm slitina titanu (TAN) bal. po 1 kusu v klipu 04.511.210.01C</t>
  </si>
  <si>
    <t>ZN358</t>
  </si>
  <si>
    <t>Šroub Matrix O 1.85 mm samořezný délka 14 mm slitina titanu (TAN) bal. po 1 kusu v klipu 04.511.214.01C</t>
  </si>
  <si>
    <t>ZQ064</t>
  </si>
  <si>
    <t>Šroub Matrix O 1.85 mm samořezný délka 16 mm slitina titanu (TAN) bal. po 1 kusu v klipu 04.511.216.01C</t>
  </si>
  <si>
    <t>ZQ119</t>
  </si>
  <si>
    <t>Šroub Matrix O 1.85 mm samořezný délka 4 mm modrý slitina titanu (TAN) bal. po 1 kusu v klipu 04.511.204.01C</t>
  </si>
  <si>
    <t>ZN652</t>
  </si>
  <si>
    <t>Šroub Matrix O 1.85 mm samořezný délka 8 mm modrý slitina titanu (TAN) bal. po 1 kusu v klipu 04.511.208.01C</t>
  </si>
  <si>
    <t>ZN974</t>
  </si>
  <si>
    <t>Šroub Matrix O 1.85 mm samovrtný 04.511.226.01C</t>
  </si>
  <si>
    <t>ZN359</t>
  </si>
  <si>
    <t>Šroub Matrix O 2.10 mm samořezný délka 6 mm slitina titanu (TAN) balení po 1 kusu v klipu 04.511.236.01C</t>
  </si>
  <si>
    <t>Šroub MatrixMANDIBLE LOCK pr. 2.4 x 10 mm 04.503.640.01C</t>
  </si>
  <si>
    <t>ZF035</t>
  </si>
  <si>
    <t>Šroub micro 1,2 x  8 mm (12-MC-008) 241.011308</t>
  </si>
  <si>
    <t>ZE892</t>
  </si>
  <si>
    <t>Šroub midi 1,6 x 10 mm (16-MD-010) 241.011610</t>
  </si>
  <si>
    <t>ZD775</t>
  </si>
  <si>
    <t>Šroub midi 1,6 x 6 mm (16-MD-006) 241.011606</t>
  </si>
  <si>
    <t>ZD847</t>
  </si>
  <si>
    <t>Šroub mini 2,0 x 10 mm (20-MN-010) 241.012010</t>
  </si>
  <si>
    <t>ZE033</t>
  </si>
  <si>
    <t>Šroub mini 2,0 x 12 mm (20-MN-012) 241.012012</t>
  </si>
  <si>
    <t>ZM115</t>
  </si>
  <si>
    <t>Šroub mini 2,0 x 4 mm (20-MN-004) 241.012004</t>
  </si>
  <si>
    <t>ZD715</t>
  </si>
  <si>
    <t>Šroub mini 2,0 x 6 mm (20-MN-006) 241.012006</t>
  </si>
  <si>
    <t>ZD777</t>
  </si>
  <si>
    <t>Šroub mini 2,0 x 8 mm (20-MN-008) 241.012008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</si>
  <si>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</si>
  <si>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</si>
  <si>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</si>
  <si>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</si>
  <si>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</si>
  <si>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</si>
  <si>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</si>
  <si>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</si>
  <si>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</si>
  <si>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</si>
  <si>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</si>
  <si>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</si>
  <si>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</si>
  <si>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</si>
  <si>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</si>
  <si>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</si>
  <si>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</si>
  <si>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</si>
  <si>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</si>
  <si>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</si>
  <si>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</si>
  <si>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</si>
  <si>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</si>
  <si>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</si>
  <si>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</si>
  <si>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</si>
  <si>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</si>
  <si>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</si>
  <si>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</si>
  <si>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</si>
  <si>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Diblík David</t>
  </si>
  <si>
    <t>Hilbertová Sandra</t>
  </si>
  <si>
    <t>Kovařík JosefPaul</t>
  </si>
  <si>
    <t>Králíčková Nicole</t>
  </si>
  <si>
    <t>Míšová Eva</t>
  </si>
  <si>
    <t>Pokorná Michala</t>
  </si>
  <si>
    <t>Řezníčková Simona</t>
  </si>
  <si>
    <t>Vacová Veronika</t>
  </si>
  <si>
    <t>Veverka Josef</t>
  </si>
  <si>
    <t>Voborná Iva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</si>
  <si>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</si>
  <si>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</si>
  <si>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</si>
  <si>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</si>
  <si>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</si>
  <si>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</si>
  <si>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</si>
  <si>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</si>
  <si>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</si>
  <si>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0081132</t>
  </si>
  <si>
    <t>0081231</t>
  </si>
  <si>
    <t>0081312</t>
  </si>
  <si>
    <t>0081601</t>
  </si>
  <si>
    <t>0082002</t>
  </si>
  <si>
    <t>0082201</t>
  </si>
  <si>
    <t>0082211</t>
  </si>
  <si>
    <t>0082213</t>
  </si>
  <si>
    <t>0082311</t>
  </si>
  <si>
    <t>0084021</t>
  </si>
  <si>
    <t>0084031</t>
  </si>
  <si>
    <t>0082354</t>
  </si>
  <si>
    <t>0082204</t>
  </si>
  <si>
    <t>0084022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</si>
  <si>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</si>
  <si>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</si>
  <si>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</si>
  <si>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</si>
  <si>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</si>
  <si>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</si>
  <si>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</si>
  <si>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</si>
  <si>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</si>
  <si>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</si>
  <si>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</si>
  <si>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</si>
  <si>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</si>
  <si>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</si>
  <si>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</si>
  <si>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</si>
  <si>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</si>
  <si>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</si>
  <si>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</si>
  <si>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</si>
  <si>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</si>
  <si>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</si>
  <si>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 xml:space="preserve">SIGNÁLNÍ VÝKON - INFORMACE O VYDÁNÍ ROZHODNUTÍ  O </t>
  </si>
  <si>
    <t>00970</t>
  </si>
  <si>
    <t>SEJMUTÍ FIXNÍ NÁHRADY - ZA KAŽDOU PILÍŘOVOU KONSTR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</si>
  <si>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</si>
  <si>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</si>
  <si>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</si>
  <si>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</si>
  <si>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</si>
  <si>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</si>
  <si>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</si>
  <si>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</si>
  <si>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</si>
  <si>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</si>
  <si>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</si>
  <si>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</si>
  <si>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</si>
  <si>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</si>
  <si>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</si>
  <si>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</si>
  <si>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</si>
  <si>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</si>
  <si>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</si>
  <si>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BĚŽNÁ 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</si>
  <si>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</si>
  <si>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</si>
  <si>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</si>
  <si>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</si>
  <si>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</si>
  <si>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</si>
  <si>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</si>
  <si>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</si>
  <si>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00958</t>
  </si>
  <si>
    <t>TRAUMATOLOGIE TVRDÝCH TKÁNÍ DUTINY ÚSTNÍ VELKÉHO R</t>
  </si>
  <si>
    <t>00967</t>
  </si>
  <si>
    <t>00912</t>
  </si>
  <si>
    <t>NÁPLŇ SLINNÉ ŽLÁZY KONTRASTNÍ LÁTKOU</t>
  </si>
  <si>
    <t>00918</t>
  </si>
  <si>
    <t>OŠETŘENÍ ZUBNÍHO KAZU U DĚTÍ DO 15 LET, U TĚHOTNÝC</t>
  </si>
  <si>
    <t>00948</t>
  </si>
  <si>
    <t>ZAJIŠTĚNÍ SUTUROU V RÁMCI VÝKONU EXTRAKCE</t>
  </si>
  <si>
    <t>00953</t>
  </si>
  <si>
    <t>CHIRURGICKÉ OŠETŘOVÁNÍ RETENCE ZUBŮ</t>
  </si>
  <si>
    <t>00922</t>
  </si>
  <si>
    <t>OŠETŘENÍ ZUBNÍHO KAZU - DOČASNÝ ZUB</t>
  </si>
  <si>
    <t>00954</t>
  </si>
  <si>
    <t>KONZERVAČNĚ-CHIRURGICKÁ LÉČBA KOMPLIKACÍ ZUBNÍHO K</t>
  </si>
  <si>
    <t>019</t>
  </si>
  <si>
    <t>09547</t>
  </si>
  <si>
    <t>REGULAČNÍ POPLATEK -- POJIŠTĚNEC OD ÚHRADY POPLATK</t>
  </si>
  <si>
    <t>09545</t>
  </si>
  <si>
    <t>REGULAČNÍ POPLATEK ZA POHOTOVOSTNÍ SLUŽBU -- POPLA</t>
  </si>
  <si>
    <t>06</t>
  </si>
  <si>
    <t>605</t>
  </si>
  <si>
    <t>1</t>
  </si>
  <si>
    <t>0002439</t>
  </si>
  <si>
    <t>MARCAINE 0,5%</t>
  </si>
  <si>
    <t>0090044</t>
  </si>
  <si>
    <t>DEPO-MEDROL</t>
  </si>
  <si>
    <t>0093109</t>
  </si>
  <si>
    <t>0203637</t>
  </si>
  <si>
    <t>TRISPAN</t>
  </si>
  <si>
    <t>04801</t>
  </si>
  <si>
    <t>ZEVNÍ INCISE</t>
  </si>
  <si>
    <t>04860</t>
  </si>
  <si>
    <t>IMOBILIZACE ČELISTÍ</t>
  </si>
  <si>
    <t>04870</t>
  </si>
  <si>
    <t>MANUÁLNÍ REPOZICE LUXACE TMK</t>
  </si>
  <si>
    <t>09220</t>
  </si>
  <si>
    <t>KANYLACE PERIFERNÍ ŽÍLY VČETNĚ INFÚZE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</si>
  <si>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</si>
  <si>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</si>
  <si>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</si>
  <si>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</si>
  <si>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</si>
  <si>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</si>
  <si>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</si>
  <si>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</si>
  <si>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</si>
  <si>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</si>
  <si>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</si>
  <si>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</si>
  <si>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</si>
  <si>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</si>
  <si>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</si>
  <si>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</si>
  <si>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09219</t>
  </si>
  <si>
    <t xml:space="preserve">INTRAVENÓZNÍ INJEKCE U DOSPĚLÉHO ČI DÍTĚTE NAD 10 </t>
  </si>
  <si>
    <t>09239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</si>
  <si>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</si>
  <si>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</si>
  <si>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</si>
  <si>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</si>
  <si>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</si>
  <si>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</si>
  <si>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</si>
  <si>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04740</t>
  </si>
  <si>
    <t>ODSTRANĚNÍ SEKVESTRU</t>
  </si>
  <si>
    <t>04817</t>
  </si>
  <si>
    <t>EXSTIRPACE  ODONTOGENNÍ CYSTY VĚTŠÍ NEŽ 1 CM</t>
  </si>
  <si>
    <t>61149</t>
  </si>
  <si>
    <t xml:space="preserve">UZAVŘENÍ DEFEKTU  KOŽNÍM LALOKEM MÍSTNÍM OD 10 DO </t>
  </si>
  <si>
    <t>09235</t>
  </si>
  <si>
    <t>ODSTRANĚNÍ MALÝCH LÉZÍ KŮŽE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</si>
  <si>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</si>
  <si>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</si>
  <si>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</si>
  <si>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32 - Hemato-onkologická klinika</t>
  </si>
  <si>
    <t>10</t>
  </si>
  <si>
    <t>6F5</t>
  </si>
  <si>
    <t>0008807</t>
  </si>
  <si>
    <t>0008808</t>
  </si>
  <si>
    <t>0011592</t>
  </si>
  <si>
    <t>0011706</t>
  </si>
  <si>
    <t>BISEPTOL 480</t>
  </si>
  <si>
    <t>0016600</t>
  </si>
  <si>
    <t>0064831</t>
  </si>
  <si>
    <t>AXETINE</t>
  </si>
  <si>
    <t>0065989</t>
  </si>
  <si>
    <t>0072972</t>
  </si>
  <si>
    <t>AMOKSIKLAV 1,2 G</t>
  </si>
  <si>
    <t>0083417</t>
  </si>
  <si>
    <t>MERONEM</t>
  </si>
  <si>
    <t>0087239</t>
  </si>
  <si>
    <t>0087240</t>
  </si>
  <si>
    <t>0096414</t>
  </si>
  <si>
    <t>GENTAMICIN LEK</t>
  </si>
  <si>
    <t>0097000</t>
  </si>
  <si>
    <t>METRONIDAZOLE 0,5%-POLPHARMA</t>
  </si>
  <si>
    <t>0131656</t>
  </si>
  <si>
    <t>CEFTAZIDIM KABI</t>
  </si>
  <si>
    <t>0156258</t>
  </si>
  <si>
    <t>VANCOMYCIN KABI</t>
  </si>
  <si>
    <t>0156259</t>
  </si>
  <si>
    <t>0162187</t>
  </si>
  <si>
    <t>CIPROFLOXACIN KABI</t>
  </si>
  <si>
    <t>0164401</t>
  </si>
  <si>
    <t>0500720</t>
  </si>
  <si>
    <t>MYCAMINE</t>
  </si>
  <si>
    <t>0164407</t>
  </si>
  <si>
    <t>0113453</t>
  </si>
  <si>
    <t>0156835</t>
  </si>
  <si>
    <t>0029464</t>
  </si>
  <si>
    <t>0151460</t>
  </si>
  <si>
    <t>CEFUROXIM KABI</t>
  </si>
  <si>
    <t>0129836</t>
  </si>
  <si>
    <t>0156183</t>
  </si>
  <si>
    <t>0104239</t>
  </si>
  <si>
    <t>PACLITAXEL EBEWE</t>
  </si>
  <si>
    <t>0183812</t>
  </si>
  <si>
    <t>0183817</t>
  </si>
  <si>
    <t>0154245</t>
  </si>
  <si>
    <t>0205772</t>
  </si>
  <si>
    <t>VORICONAZOLE TEVA</t>
  </si>
  <si>
    <t>0029465</t>
  </si>
  <si>
    <t>0149199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</si>
  <si>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</si>
  <si>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</si>
  <si>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</si>
  <si>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</si>
  <si>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</si>
  <si>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</si>
  <si>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</si>
  <si>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</si>
  <si>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</si>
  <si>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</si>
  <si>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</si>
  <si>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</si>
  <si>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</si>
  <si>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3</t>
  </si>
  <si>
    <t>0067160</t>
  </si>
  <si>
    <t>IMPLANTÁT ORBITÁLNÍ PDS ZX3,ZX4,ZX7 VSTŘEBATELNÝ</t>
  </si>
  <si>
    <t>0069500</t>
  </si>
  <si>
    <t>KANYLA TRACHEOSTOMICKÁ S NÍZKOTLAKOU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</si>
  <si>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</si>
  <si>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</si>
  <si>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</si>
  <si>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</si>
  <si>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</si>
  <si>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0163059</t>
  </si>
  <si>
    <t xml:space="preserve">IMPLANTÁT MAXILLOFACIÁLNÍ STŘEDNÍ OBLIČEJOVÁ ETÁŽ </t>
  </si>
  <si>
    <t>0163241</t>
  </si>
  <si>
    <t>0163243</t>
  </si>
  <si>
    <t>0163249</t>
  </si>
  <si>
    <t>0163251</t>
  </si>
  <si>
    <t>0163258</t>
  </si>
  <si>
    <t>0163261</t>
  </si>
  <si>
    <t>0163264</t>
  </si>
  <si>
    <t>0163435</t>
  </si>
  <si>
    <t>IMPLANTÁT MANDIBULÁRNÍ DOLNÍ ČELIST FIXAČNÍ MATRIX</t>
  </si>
  <si>
    <t>0163440</t>
  </si>
  <si>
    <t>0163455</t>
  </si>
  <si>
    <t>0163458</t>
  </si>
  <si>
    <t xml:space="preserve">IMPLANTÁT MANDIBULÁRNÍ DOLNÍ ČELIST REKONSTRUKČNÍ </t>
  </si>
  <si>
    <t>0163242</t>
  </si>
  <si>
    <t>0193162</t>
  </si>
  <si>
    <t>IMPLANTÁT KRANIOFACIÁLNÍ ,  LE FORTE SYSTÉM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</si>
  <si>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</si>
  <si>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</si>
  <si>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</si>
  <si>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</si>
  <si>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</si>
  <si>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</si>
  <si>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</si>
  <si>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</si>
  <si>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</si>
  <si>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0163225</t>
  </si>
  <si>
    <t>IMPLANTÁT KRANIOFACIÁLNÍ LA FÓRTE SYSTÉM</t>
  </si>
  <si>
    <t>0163267</t>
  </si>
  <si>
    <t>0163400</t>
  </si>
  <si>
    <t>IMPLANTÁT STŘEDOUŠNÍ PISTON RICHARDS</t>
  </si>
  <si>
    <t>0163364</t>
  </si>
  <si>
    <t>0142062</t>
  </si>
  <si>
    <t>0163365</t>
  </si>
  <si>
    <t>0142096</t>
  </si>
  <si>
    <t>0142063</t>
  </si>
  <si>
    <t>0142097</t>
  </si>
  <si>
    <t>0142102</t>
  </si>
  <si>
    <t>0142066</t>
  </si>
  <si>
    <t>IMPLANTÁT MANDIBULÁRNÍ LA FÓRTE SYSTÉM, SLITINA TI</t>
  </si>
  <si>
    <t>0142099</t>
  </si>
  <si>
    <t>0142105</t>
  </si>
  <si>
    <t>0142054</t>
  </si>
  <si>
    <t xml:space="preserve">IMPLANTÁT KRANIOFACIÁLNÍ LA FÓRTE SYSTÉM, SLITINA </t>
  </si>
  <si>
    <t>0142072</t>
  </si>
  <si>
    <t>0142058</t>
  </si>
  <si>
    <t>0142057</t>
  </si>
  <si>
    <t>0142086</t>
  </si>
  <si>
    <t>0142076</t>
  </si>
  <si>
    <t>0142122</t>
  </si>
  <si>
    <t>IMPLANTÁT MANDIBULÁRNÍ LA FÓRTE SYSTÉM, TI</t>
  </si>
  <si>
    <t>0163248</t>
  </si>
  <si>
    <t>0067161</t>
  </si>
  <si>
    <t>IMPLANTÁT ORBITÁLNÍ PDS ZX5,ZX6,ZX8 VSTŘEBATELNÝ</t>
  </si>
  <si>
    <t>0163216</t>
  </si>
  <si>
    <t>0059528</t>
  </si>
  <si>
    <t>KLIP - CÉVNÍ - 6 KLIPŮ - HORIZON TM</t>
  </si>
  <si>
    <t>0084011</t>
  </si>
  <si>
    <t>9999999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</si>
  <si>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</si>
  <si>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</si>
  <si>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</si>
  <si>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</si>
  <si>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</si>
  <si>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</si>
  <si>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</si>
  <si>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</si>
  <si>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</si>
  <si>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</si>
  <si>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</si>
  <si>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</si>
  <si>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</si>
  <si>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</si>
  <si>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</si>
  <si>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</si>
  <si>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</si>
  <si>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</si>
  <si>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</si>
  <si>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</si>
  <si>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04750</t>
  </si>
  <si>
    <t>PRIMÁRNÍ UZÁVĚR OROANTRÁLNÍ KOMUNIKACE</t>
  </si>
  <si>
    <t>04800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</si>
  <si>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</si>
  <si>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</si>
  <si>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</si>
  <si>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</si>
  <si>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</si>
  <si>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</si>
  <si>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</si>
  <si>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</si>
  <si>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</si>
  <si>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</si>
  <si>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</si>
  <si>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</si>
  <si>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</si>
  <si>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</si>
  <si>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</si>
  <si>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</si>
  <si>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</si>
  <si>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</si>
  <si>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</si>
  <si>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</si>
  <si>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</si>
  <si>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</si>
  <si>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</si>
  <si>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</si>
  <si>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61167</t>
  </si>
  <si>
    <t>TRANSPOZICE FASCIOKUTÁNNÍHO LALOKU</t>
  </si>
  <si>
    <t>61173</t>
  </si>
  <si>
    <t>VOLNÝ PŘENOS SVALOVÉHO A SVALOVĚ KOŽNÍHO LALOKU MI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</si>
  <si>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</si>
  <si>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</si>
  <si>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</si>
  <si>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</si>
  <si>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</si>
  <si>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>EXCIZE LÉZE V ÚSTNÍ DUTINĚ - OD 2 CM DO 4 CM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</si>
  <si>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</si>
  <si>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</si>
  <si>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</si>
  <si>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</si>
  <si>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</si>
  <si>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</si>
  <si>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</si>
  <si>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</si>
  <si>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</si>
  <si>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</si>
  <si>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</si>
  <si>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</si>
  <si>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</si>
  <si>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</si>
  <si>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</si>
  <si>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</si>
  <si>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</si>
  <si>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</si>
  <si>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71761</t>
  </si>
  <si>
    <t>EXSTIRPACE STŘEDNÍ KRČNÍ CYSTY NEBO PÍŠTĚLE VČETNĚ</t>
  </si>
  <si>
    <t>71767</t>
  </si>
  <si>
    <t>SIALOLITEKTOMIE</t>
  </si>
  <si>
    <t>71771</t>
  </si>
  <si>
    <t>PAROTIDEKTOMIE TOTÁLNÍ KONZERVATIVNÍ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</si>
  <si>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</si>
  <si>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</si>
  <si>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</si>
  <si>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</si>
  <si>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</si>
  <si>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</si>
  <si>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</si>
  <si>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</si>
  <si>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</si>
  <si>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</si>
  <si>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</si>
  <si>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</si>
  <si>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</si>
  <si>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</si>
  <si>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</si>
  <si>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</si>
  <si>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</si>
  <si>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</si>
  <si>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</si>
  <si>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</si>
  <si>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</si>
  <si>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</si>
  <si>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</si>
  <si>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</si>
  <si>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</si>
  <si>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</si>
  <si>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</si>
  <si>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</si>
  <si>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</si>
  <si>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</si>
  <si>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</si>
  <si>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</si>
  <si>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</si>
  <si>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</si>
  <si>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</si>
  <si>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</si>
  <si>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</si>
  <si>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</si>
  <si>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</si>
  <si>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</si>
  <si>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</si>
  <si>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</si>
  <si>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</si>
  <si>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</si>
  <si>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</si>
  <si>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</si>
  <si>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</si>
  <si>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</si>
  <si>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</si>
  <si>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</si>
  <si>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</si>
  <si>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</si>
  <si>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</si>
  <si>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</si>
  <si>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</si>
  <si>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</si>
  <si>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</si>
  <si>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</si>
  <si>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</si>
  <si>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</si>
  <si>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</si>
  <si>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</si>
  <si>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</si>
  <si>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</si>
  <si>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</si>
  <si>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</si>
  <si>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</si>
  <si>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</si>
  <si>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</si>
  <si>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</si>
  <si>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</si>
  <si>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</si>
  <si>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</si>
  <si>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</si>
  <si>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</si>
  <si>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</si>
  <si>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</si>
  <si>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</si>
  <si>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04813</t>
  </si>
  <si>
    <t>PEROPERAČNÍ PLNĚNÍ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</si>
  <si>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</si>
  <si>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</si>
  <si>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</si>
  <si>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</si>
  <si>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</si>
  <si>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</si>
  <si>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</si>
  <si>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</si>
  <si>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</si>
  <si>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</si>
  <si>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</si>
  <si>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</si>
  <si>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</si>
  <si>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</si>
  <si>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65411</t>
  </si>
  <si>
    <t xml:space="preserve">RESEKCE TEMPOROMANDIBULÁRNÍ ANKYLÓZY JEDNOSTRANNĚ </t>
  </si>
  <si>
    <t>71779</t>
  </si>
  <si>
    <t>REKONSTRUKCE DUCTUS STENONI</t>
  </si>
  <si>
    <t>65213</t>
  </si>
  <si>
    <t>OŠETŘENÍ ZLOMENIN ČELISTI KOSTNÍM STEHEM</t>
  </si>
  <si>
    <t>61317</t>
  </si>
  <si>
    <t>IMPLANTACE KOSTI DO DEFEKTU ČELISTI U ROZŠTĚPOVÉ V</t>
  </si>
  <si>
    <t>04120</t>
  </si>
  <si>
    <t>EXTRAORÁLNÍ RTG SNÍMEK ČELISTI</t>
  </si>
  <si>
    <t>65937</t>
  </si>
  <si>
    <t xml:space="preserve">KATETRIZACE A. CAROTIS EXTERNA PRO PROTINÁDOROVOU </t>
  </si>
  <si>
    <t>91981</t>
  </si>
  <si>
    <t>(DRG) DOBŘE DIFERENCOVANÝ ZHOUBNÝ NOVOTVAR</t>
  </si>
  <si>
    <t>91983</t>
  </si>
  <si>
    <t xml:space="preserve">(DRG) NÍZCE (SLABĚ, ŠPATNĚ) DIFERENCOVANÝ ZHOUBNÝ </t>
  </si>
  <si>
    <t>91995</t>
  </si>
  <si>
    <t>(DRG) KLINICKÉ STADIUM ZHOUBNÉHO NOVOTVARU NEZNÁMO</t>
  </si>
  <si>
    <t>91991</t>
  </si>
  <si>
    <t>(DRG) KLINICKÉ STADIUM ZHOUBNÉHO NOVOTVARU I</t>
  </si>
  <si>
    <t>91982</t>
  </si>
  <si>
    <t>(DRG) STŘEDNĚ (MÍRNĚ) DIFERENCOVANÝ ZHOUBNÝ NOVOTV</t>
  </si>
  <si>
    <t>91992</t>
  </si>
  <si>
    <t>(DRG) KLINICKÉ STADIUM ZHOUBNÉHO NOVOTVARU II</t>
  </si>
  <si>
    <t>91994</t>
  </si>
  <si>
    <t>(DRG) KLINICKÉ STADIUM ZHOUBNÉHO NOVOTVARU IV</t>
  </si>
  <si>
    <t>91985</t>
  </si>
  <si>
    <t>(DRG) ZHOUBNÝ NOVOTVAR S NEURČENÝM STUPNĚM DIFEREN</t>
  </si>
  <si>
    <t>91732</t>
  </si>
  <si>
    <t>(DRG) HEMIGLOSEKTOMIE</t>
  </si>
  <si>
    <t>65983</t>
  </si>
  <si>
    <t>NEOFORMACE ÚSTNÍ PŘEDSÍNĚ S KOSTNÍM ŠTĚPEM</t>
  </si>
  <si>
    <t>32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</si>
  <si>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</si>
  <si>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</si>
  <si>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</si>
  <si>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</si>
  <si>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</si>
  <si>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</si>
  <si>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</si>
  <si>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</si>
  <si>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01062</t>
  </si>
  <si>
    <t xml:space="preserve">JINÉ VÝKONY PŘI ONEMOCNĚNÍCH A PORUCHÁCH NERVOVÉHO SYSTÉMU S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</si>
  <si>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</si>
  <si>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</si>
  <si>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</si>
  <si>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</si>
  <si>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</si>
  <si>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</si>
  <si>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</si>
  <si>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</si>
  <si>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</si>
  <si>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</si>
  <si>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</si>
  <si>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</si>
  <si>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</si>
  <si>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</si>
  <si>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</si>
  <si>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</si>
  <si>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</si>
  <si>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</si>
  <si>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</si>
  <si>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</si>
  <si>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</si>
  <si>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</si>
  <si>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</si>
  <si>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</si>
  <si>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</si>
  <si>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</si>
  <si>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</si>
  <si>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</si>
  <si>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</si>
  <si>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</si>
  <si>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</si>
  <si>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</si>
  <si>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</si>
  <si>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</si>
  <si>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</si>
  <si>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</si>
  <si>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</si>
  <si>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</si>
  <si>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</si>
  <si>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</si>
  <si>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</si>
  <si>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</si>
  <si>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</si>
  <si>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</si>
  <si>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</si>
  <si>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</si>
  <si>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</si>
  <si>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</si>
  <si>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</si>
  <si>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DÝCHACÍCH, LA            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</si>
  <si>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</si>
  <si>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</si>
  <si>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</si>
  <si>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</si>
  <si>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</si>
  <si>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</si>
  <si>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</si>
  <si>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</si>
  <si>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</si>
  <si>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</si>
  <si>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03353</t>
  </si>
  <si>
    <t xml:space="preserve">JINÉ PORUCHY UŠÍ, NOSU, ÚST A HRDLA S MCC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</si>
  <si>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</si>
  <si>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</si>
  <si>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</si>
  <si>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</si>
  <si>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</si>
  <si>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</si>
  <si>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08091</t>
  </si>
  <si>
    <t xml:space="preserve">TRANSPLANTACE KŮŽE NEBO TKÁNĚ PRO PORUCHY MUSKULOSKELETÁLNÍHO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</si>
  <si>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</si>
  <si>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</si>
  <si>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</si>
  <si>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</si>
  <si>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08172</t>
  </si>
  <si>
    <t xml:space="preserve">JINÉ VÝKONY PŘI PORUCHÁCH A ONEMOCNĚNÍCH MUSKULOSKELETÁLNÍHO                                        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</si>
  <si>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</si>
  <si>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</si>
  <si>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</si>
  <si>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</si>
  <si>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</si>
  <si>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</si>
  <si>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</si>
  <si>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</si>
  <si>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</si>
  <si>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</si>
  <si>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</si>
  <si>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</si>
  <si>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</si>
  <si>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09331</t>
  </si>
  <si>
    <t xml:space="preserve">PORANĚNÍ KŮŽE, PODKOŽNÍ TKÁNĚ A PRSU BEZ CC                                                         </t>
  </si>
  <si>
    <t>09342</t>
  </si>
  <si>
    <t xml:space="preserve">JINÉ PORUCHY KŮŽE A PRSU S CC                                                                       </t>
  </si>
  <si>
    <t>16022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</si>
  <si>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</si>
  <si>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</si>
  <si>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</si>
  <si>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17042</t>
  </si>
  <si>
    <t>17342</t>
  </si>
  <si>
    <t xml:space="preserve">JINÉ MYELOPROLIFERATIVNÍ PORUCHY A DIAGNÓZA NEDIFERENCOVANÝCH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</si>
  <si>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</si>
  <si>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</si>
  <si>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</si>
  <si>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</si>
  <si>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</si>
  <si>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</si>
  <si>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</si>
  <si>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</si>
  <si>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</si>
  <si>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</si>
  <si>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</si>
  <si>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</si>
  <si>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</si>
  <si>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</si>
  <si>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</si>
  <si>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</si>
  <si>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</si>
  <si>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</si>
  <si>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</si>
  <si>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</si>
  <si>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</si>
  <si>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</si>
  <si>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</si>
  <si>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</si>
  <si>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</si>
  <si>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</si>
  <si>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</si>
  <si>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</si>
  <si>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</si>
  <si>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</si>
  <si>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0093626</t>
  </si>
  <si>
    <t>ULTRAVIST 370</t>
  </si>
  <si>
    <t>0095609</t>
  </si>
  <si>
    <t>MICROPAQUE CT</t>
  </si>
  <si>
    <t>0002018</t>
  </si>
  <si>
    <t>99mTc-makrosalb inj.</t>
  </si>
  <si>
    <t>0002067</t>
  </si>
  <si>
    <t>81m-krypton plyn k inhal.</t>
  </si>
  <si>
    <t>0002087</t>
  </si>
  <si>
    <t>18F-FDG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</si>
  <si>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</si>
  <si>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</si>
  <si>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</si>
  <si>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</si>
  <si>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</si>
  <si>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</si>
  <si>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</si>
  <si>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</si>
  <si>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816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</si>
  <si>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</si>
  <si>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</si>
  <si>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</si>
  <si>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</si>
  <si>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</si>
  <si>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</si>
  <si>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</si>
  <si>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</si>
  <si>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</si>
  <si>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</si>
  <si>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</si>
  <si>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</si>
  <si>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</si>
  <si>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</si>
  <si>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</si>
  <si>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</si>
  <si>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</si>
  <si>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</si>
  <si>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</si>
  <si>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</si>
  <si>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</si>
  <si>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</si>
  <si>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</si>
  <si>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</si>
  <si>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</si>
  <si>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</si>
  <si>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</si>
  <si>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</si>
  <si>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</si>
  <si>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96821</t>
  </si>
  <si>
    <t>CYTOCHEMICKÉ VYŠETŘENÍ ALKALICKÉ FOSFATÁZY V NEUTR</t>
  </si>
  <si>
    <t>96837</t>
  </si>
  <si>
    <t>ERYTROPOETIN - STANOVENÍ HLADINY V SÉRU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</si>
  <si>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</si>
  <si>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</si>
  <si>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</si>
  <si>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</si>
  <si>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</si>
  <si>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</si>
  <si>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</si>
  <si>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</si>
  <si>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</si>
  <si>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</si>
  <si>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</si>
  <si>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</si>
  <si>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</si>
  <si>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</si>
  <si>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</si>
  <si>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</si>
  <si>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</si>
  <si>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</si>
  <si>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</si>
  <si>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</si>
  <si>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</si>
  <si>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</si>
  <si>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</si>
  <si>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</si>
  <si>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</si>
  <si>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</si>
  <si>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</si>
  <si>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</si>
  <si>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</si>
  <si>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</si>
  <si>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</si>
  <si>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</si>
  <si>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96885</t>
  </si>
  <si>
    <t>MOLEKULÁRNÍ MARKERY AKTIVACE HEMOSTÁZY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</si>
  <si>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</si>
  <si>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</si>
  <si>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</si>
  <si>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</si>
  <si>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</si>
  <si>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</si>
  <si>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</si>
  <si>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</si>
  <si>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</si>
  <si>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</si>
  <si>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</si>
  <si>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</si>
  <si>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</si>
  <si>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</si>
  <si>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</si>
  <si>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</si>
  <si>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</si>
  <si>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</si>
  <si>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</si>
  <si>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</si>
  <si>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</si>
  <si>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</si>
  <si>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</si>
  <si>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</si>
  <si>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81427</t>
  </si>
  <si>
    <t>FOSFOR ANORGANICKÝ</t>
  </si>
  <si>
    <t>81461</t>
  </si>
  <si>
    <t>HOMOCYSTEIN CELKOVÝ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</si>
  <si>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</si>
  <si>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</si>
  <si>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</si>
  <si>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</si>
  <si>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</si>
  <si>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</si>
  <si>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</si>
  <si>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</si>
  <si>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</si>
  <si>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</si>
  <si>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81135</t>
  </si>
  <si>
    <t>SODÍK STATIM</t>
  </si>
  <si>
    <t>81473</t>
  </si>
  <si>
    <t>CHOLESTEROL HDL</t>
  </si>
  <si>
    <t>81563</t>
  </si>
  <si>
    <t>OSMOLALITA (SÉRUM, MOČ)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</si>
  <si>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</si>
  <si>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</si>
  <si>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</si>
  <si>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</si>
  <si>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</si>
  <si>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</si>
  <si>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</si>
  <si>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</si>
  <si>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</si>
  <si>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</si>
  <si>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</si>
  <si>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</si>
  <si>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</si>
  <si>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</si>
  <si>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</si>
  <si>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</si>
  <si>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</si>
  <si>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</si>
  <si>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</si>
  <si>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</si>
  <si>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</si>
  <si>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</si>
  <si>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</si>
  <si>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</si>
  <si>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</si>
  <si>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</si>
  <si>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</si>
  <si>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</si>
  <si>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</si>
  <si>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</si>
  <si>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</si>
  <si>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</si>
  <si>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</si>
  <si>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</si>
  <si>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</si>
  <si>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</si>
  <si>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</si>
  <si>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</si>
  <si>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</si>
  <si>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</si>
  <si>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</si>
  <si>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</si>
  <si>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</si>
  <si>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</si>
  <si>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</si>
  <si>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</si>
  <si>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</si>
  <si>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</si>
  <si>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81533</t>
  </si>
  <si>
    <t>LIPÁZA</t>
  </si>
  <si>
    <t>93263</t>
  </si>
  <si>
    <t>KARBOHYDRÁT-DEFICIENTNÍ TRANSFERIN (CDT)</t>
  </si>
  <si>
    <t>81125</t>
  </si>
  <si>
    <t>BÍLKOVINY CELKOVÉ (SÉRUM) STATIM</t>
  </si>
  <si>
    <t>81355</t>
  </si>
  <si>
    <t>APOLIPOPROTEINY AI NEBO B</t>
  </si>
  <si>
    <t>81123</t>
  </si>
  <si>
    <t>BILIRUBIN KONJUGOVANÝ STATIM</t>
  </si>
  <si>
    <t>93135</t>
  </si>
  <si>
    <t>MYOGLOBIN V SÉRII</t>
  </si>
  <si>
    <t>81165</t>
  </si>
  <si>
    <t>KREATINKINÁZA (CK) STATIM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</si>
  <si>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</si>
  <si>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</si>
  <si>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</si>
  <si>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</si>
  <si>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</si>
  <si>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</si>
  <si>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</si>
  <si>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</si>
  <si>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81733</t>
  </si>
  <si>
    <t>KVANTITATIVNÍ STANOVENÍ KRVE VE STOLICI NA ANALYZÁ</t>
  </si>
  <si>
    <t>34</t>
  </si>
  <si>
    <t>809</t>
  </si>
  <si>
    <t>0022075</t>
  </si>
  <si>
    <t>IOMERON 400</t>
  </si>
  <si>
    <t>0042433</t>
  </si>
  <si>
    <t>VISIPAQUE</t>
  </si>
  <si>
    <t>0077019</t>
  </si>
  <si>
    <t>0095607</t>
  </si>
  <si>
    <t>MICROPAQUE</t>
  </si>
  <si>
    <t>0151208</t>
  </si>
  <si>
    <t>0224707</t>
  </si>
  <si>
    <t>0224716</t>
  </si>
  <si>
    <t>0034038</t>
  </si>
  <si>
    <t>JEHLA BIOPTICKÁ ASPIRAČNÍ, CHIBA,ECHOTIP</t>
  </si>
  <si>
    <t>0038462</t>
  </si>
  <si>
    <t>DRÁT VODÍCÍ GUIDE WIRE M</t>
  </si>
  <si>
    <t>0038482</t>
  </si>
  <si>
    <t>0038503</t>
  </si>
  <si>
    <t>SOUPRAVA ZAVÁDĚCÍ INTRODUCER</t>
  </si>
  <si>
    <t>0046543</t>
  </si>
  <si>
    <t>MIKROKAT PERIF. KORON. NEURO: EXCELSIOR SL-10; NEU</t>
  </si>
  <si>
    <t>0048264</t>
  </si>
  <si>
    <t>DRÁT NEUROINTERVENČNÍ</t>
  </si>
  <si>
    <t>0048523</t>
  </si>
  <si>
    <t>DRÁT VODÍCÍ PTA - SELECTIVA; INTERVENČNÍ 60/80/145</t>
  </si>
  <si>
    <t>0057823</t>
  </si>
  <si>
    <t>KATETR ANGIOGRAFICKÝ TORCON,PRŮMĚR 4.1 AŽ 7 FRENCH</t>
  </si>
  <si>
    <t>0059982</t>
  </si>
  <si>
    <t>DRÁT ZAVÁDĚCÍ MIRAGE 103-0608-200</t>
  </si>
  <si>
    <t>0059987</t>
  </si>
  <si>
    <t>SADA EMBOL - TEKUTÉ EMBOL ČINIDL0 ONYX 18/20/34/-H</t>
  </si>
  <si>
    <t>0075318</t>
  </si>
  <si>
    <t>JEHLA BIOPTICKÁ MN1410</t>
  </si>
  <si>
    <t>0092125</t>
  </si>
  <si>
    <t>MIKROKATETR PROGREAT PC2411-2813, PP27111-27131</t>
  </si>
  <si>
    <t>0092559</t>
  </si>
  <si>
    <t>SADA AG - SYSTÉM PRO UZAVÍRÁNÍ CÉV - FEMORÁLNÍ - S</t>
  </si>
  <si>
    <t>0051244</t>
  </si>
  <si>
    <t>KATETR VODÍCÍ GUIDER</t>
  </si>
  <si>
    <t>0058980</t>
  </si>
  <si>
    <t>KATETR NEUROINTERVENČNÍ</t>
  </si>
  <si>
    <t>0047805</t>
  </si>
  <si>
    <t>SADA AG-JEHLA ANGIOGRAFICKÁ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</si>
  <si>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</si>
  <si>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</si>
  <si>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</si>
  <si>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</si>
  <si>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</si>
  <si>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</si>
  <si>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</si>
  <si>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</si>
  <si>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</si>
  <si>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</si>
  <si>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</si>
  <si>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</si>
  <si>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</si>
  <si>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</si>
  <si>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</si>
  <si>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</si>
  <si>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</si>
  <si>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</si>
  <si>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</si>
  <si>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</si>
  <si>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</si>
  <si>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</si>
  <si>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</si>
  <si>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</si>
  <si>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</si>
  <si>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</si>
  <si>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</si>
  <si>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</si>
  <si>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</si>
  <si>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</si>
  <si>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</si>
  <si>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</si>
  <si>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</si>
  <si>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</si>
  <si>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</si>
  <si>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</si>
  <si>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</si>
  <si>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</si>
  <si>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</si>
  <si>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</si>
  <si>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</si>
  <si>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</si>
  <si>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</si>
  <si>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</si>
  <si>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</si>
  <si>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</si>
  <si>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</si>
  <si>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</si>
  <si>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</si>
  <si>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</si>
  <si>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</si>
  <si>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</si>
  <si>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</si>
  <si>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</si>
  <si>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</si>
  <si>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</si>
  <si>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</si>
  <si>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</si>
  <si>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</si>
  <si>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</si>
  <si>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</si>
  <si>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</si>
  <si>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</si>
  <si>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</si>
  <si>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</si>
  <si>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</si>
  <si>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</si>
  <si>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</si>
  <si>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</si>
  <si>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</si>
  <si>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</si>
  <si>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</si>
  <si>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</si>
  <si>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</si>
  <si>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</si>
  <si>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</si>
  <si>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</si>
  <si>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</si>
  <si>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</si>
  <si>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</si>
  <si>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</si>
  <si>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</si>
  <si>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</si>
  <si>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</si>
  <si>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</si>
  <si>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</si>
  <si>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</si>
  <si>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</si>
  <si>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</si>
  <si>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</si>
  <si>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</si>
  <si>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</si>
  <si>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</si>
  <si>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</si>
  <si>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</si>
  <si>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</si>
  <si>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</si>
  <si>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</si>
  <si>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</si>
  <si>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</si>
  <si>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</si>
  <si>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</si>
  <si>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</si>
  <si>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</si>
  <si>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</si>
  <si>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</si>
  <si>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</si>
  <si>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</si>
  <si>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</si>
  <si>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</si>
  <si>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</si>
  <si>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</si>
  <si>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</si>
  <si>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</si>
  <si>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</si>
  <si>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</si>
  <si>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</si>
  <si>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</si>
  <si>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</si>
  <si>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</si>
  <si>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</si>
  <si>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</si>
  <si>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</si>
  <si>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</si>
  <si>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</si>
  <si>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</si>
  <si>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</si>
  <si>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87624</t>
  </si>
  <si>
    <t xml:space="preserve">POLYMERÁZOVÁ ŘETĚZOVÁ REAKCE (PCR) Z PARAFINOVÝCH </t>
  </si>
  <si>
    <t>94235</t>
  </si>
  <si>
    <t>IZOLACE NUKLEOVÝCH KYSELIN (DNA, RNA) Z MALÉHO MNO</t>
  </si>
  <si>
    <t>87619</t>
  </si>
  <si>
    <t>IN SITU HYBRIDIZACE LIDSKÉ DNA Z PARAFINOVÝCH BLOK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</si>
  <si>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</si>
  <si>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</si>
  <si>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</si>
  <si>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</si>
  <si>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</si>
  <si>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</si>
  <si>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</si>
  <si>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</si>
  <si>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</si>
  <si>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</si>
  <si>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</si>
  <si>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</si>
  <si>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</si>
  <si>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</si>
  <si>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</si>
  <si>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</si>
  <si>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</si>
  <si>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</si>
  <si>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</si>
  <si>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</si>
  <si>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</si>
  <si>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</si>
  <si>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</si>
  <si>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</si>
  <si>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</si>
  <si>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</si>
  <si>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</si>
  <si>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</si>
  <si>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</si>
  <si>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</si>
  <si>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82034</t>
  </si>
  <si>
    <t>IZOLACE DNA PRO VYŠETŘENÍ EXTRAHUMÁNNÍHO GENOMU</t>
  </si>
  <si>
    <t>82060</t>
  </si>
  <si>
    <t>ANALÝZA HMOTOVÉHO SPEKTRA</t>
  </si>
  <si>
    <t>82051</t>
  </si>
  <si>
    <t>MIKROSKOPICKÉ VYŠETŘENÍ PO FLUORESCENČNÍM BARVENÍ</t>
  </si>
  <si>
    <t>41</t>
  </si>
  <si>
    <t>813</t>
  </si>
  <si>
    <t>82241</t>
  </si>
  <si>
    <t>DETEKCE IN VITRO STIMULACE T LYMFOCYTŮ SPECIFICKÝM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</si>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</sst>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2" xfId="0" applyFont="1" applyBorder="1" applyAlignment="1">
      <alignment horizontal="left" indent="1"/>
    </xf>
    <xf numFmtId="0" fontId="66" fillId="0" borderId="155" xfId="0" applyFont="1" applyBorder="1" applyAlignment="1">
      <alignment horizontal="left" indent="1"/>
    </xf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70" fillId="0" borderId="19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0" fontId="5" fillId="0" borderId="162" xfId="0" applyFont="1" applyBorder="1"/>
    <xf numFmtId="166" fontId="34" fillId="0" borderId="19" xfId="0" applyNumberFormat="1" applyFont="1" applyBorder="1"/>
    <xf numFmtId="3" fontId="34" fillId="0" borderId="162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3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0.85621741130009976</c:v>
                </c:pt>
                <c:pt idx="1">
                  <c:v>1.2139557618754602</c:v>
                </c:pt>
                <c:pt idx="2">
                  <c:v>1.2069071581973783</c:v>
                </c:pt>
                <c:pt idx="3">
                  <c:v>1.2307216510257055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1.1835575821055799</c:v>
                </c:pt>
                <c:pt idx="1">
                  <c:v>1.1835575821055799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0.87030716723549484</c:v>
                </c:pt>
                <c:pt idx="1">
                  <c:v>0.70624235006119951</c:v>
                </c:pt>
                <c:pt idx="2">
                  <c:v>0.75658914728682169</c:v>
                </c:pt>
                <c:pt idx="3">
                  <c:v>0.76455026455026454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0" totalsRowShown="0" headerRowDxfId="112" tableBorderDxfId="111">
  <autoFilter ref="A7:S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9" totalsRowShown="0">
  <autoFilter ref="C3:S5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1052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1595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1596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1623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2111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2134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2152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2299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2300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2642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2772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3200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1052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8</v>
      </c>
      <c r="G3" s="47">
        <f>SUBTOTAL(9,G6:G1048576)</f>
        <v>7842.4</v>
      </c>
      <c r="H3" s="48">
        <f>IF(M3=0,0,G3/M3)</f>
        <v>0.12853630438866723</v>
      </c>
      <c r="I3" s="47">
        <f>SUBTOTAL(9,I6:I1048576)</f>
        <v>243.6</v>
      </c>
      <c r="J3" s="47">
        <f>SUBTOTAL(9,J6:J1048576)</f>
        <v>53170.712500000009</v>
      </c>
      <c r="K3" s="48">
        <f>IF(M3=0,0,J3/M3)</f>
        <v>0.87146369561133263</v>
      </c>
      <c r="L3" s="47">
        <f>SUBTOTAL(9,L6:L1048576)</f>
        <v>251.6</v>
      </c>
      <c r="M3" s="49">
        <f>SUBTOTAL(9,M6:M1048576)</f>
        <v>61013.112500000017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569</v>
      </c>
      <c r="B6" s="741" t="s">
        <v>932</v>
      </c>
      <c r="C6" s="741" t="s">
        <v>933</v>
      </c>
      <c r="D6" s="741" t="s">
        <v>623</v>
      </c>
      <c r="E6" s="741" t="s">
        <v>934</v>
      </c>
      <c r="F6" s="745"/>
      <c r="G6" s="745"/>
      <c r="H6" s="765">
        <v>0</v>
      </c>
      <c r="I6" s="745">
        <v>8</v>
      </c>
      <c r="J6" s="745">
        <v>132.63999999999996</v>
      </c>
      <c r="K6" s="765">
        <v>1</v>
      </c>
      <c r="L6" s="745">
        <v>8</v>
      </c>
      <c r="M6" s="746">
        <v>132.63999999999996</v>
      </c>
    </row>
    <row r="7" spans="1:13" ht="14.4" customHeight="1" x14ac:dyDescent="0.3">
      <c r="A7" s="747" t="s">
        <v>569</v>
      </c>
      <c r="B7" s="748" t="s">
        <v>932</v>
      </c>
      <c r="C7" s="748" t="s">
        <v>935</v>
      </c>
      <c r="D7" s="748" t="s">
        <v>936</v>
      </c>
      <c r="E7" s="748" t="s">
        <v>937</v>
      </c>
      <c r="F7" s="752"/>
      <c r="G7" s="752"/>
      <c r="H7" s="766">
        <v>0</v>
      </c>
      <c r="I7" s="752">
        <v>1</v>
      </c>
      <c r="J7" s="752">
        <v>12.21</v>
      </c>
      <c r="K7" s="766">
        <v>1</v>
      </c>
      <c r="L7" s="752">
        <v>1</v>
      </c>
      <c r="M7" s="753">
        <v>12.21</v>
      </c>
    </row>
    <row r="8" spans="1:13" ht="14.4" customHeight="1" x14ac:dyDescent="0.3">
      <c r="A8" s="747" t="s">
        <v>569</v>
      </c>
      <c r="B8" s="748" t="s">
        <v>938</v>
      </c>
      <c r="C8" s="748" t="s">
        <v>939</v>
      </c>
      <c r="D8" s="748" t="s">
        <v>940</v>
      </c>
      <c r="E8" s="748" t="s">
        <v>941</v>
      </c>
      <c r="F8" s="752"/>
      <c r="G8" s="752"/>
      <c r="H8" s="766">
        <v>0</v>
      </c>
      <c r="I8" s="752">
        <v>1</v>
      </c>
      <c r="J8" s="752">
        <v>629.66</v>
      </c>
      <c r="K8" s="766">
        <v>1</v>
      </c>
      <c r="L8" s="752">
        <v>1</v>
      </c>
      <c r="M8" s="753">
        <v>629.66</v>
      </c>
    </row>
    <row r="9" spans="1:13" ht="14.4" customHeight="1" x14ac:dyDescent="0.3">
      <c r="A9" s="747" t="s">
        <v>569</v>
      </c>
      <c r="B9" s="748" t="s">
        <v>942</v>
      </c>
      <c r="C9" s="748" t="s">
        <v>943</v>
      </c>
      <c r="D9" s="748" t="s">
        <v>944</v>
      </c>
      <c r="E9" s="748" t="s">
        <v>945</v>
      </c>
      <c r="F9" s="752"/>
      <c r="G9" s="752"/>
      <c r="H9" s="766">
        <v>0</v>
      </c>
      <c r="I9" s="752">
        <v>1</v>
      </c>
      <c r="J9" s="752">
        <v>406.01</v>
      </c>
      <c r="K9" s="766">
        <v>1</v>
      </c>
      <c r="L9" s="752">
        <v>1</v>
      </c>
      <c r="M9" s="753">
        <v>406.01</v>
      </c>
    </row>
    <row r="10" spans="1:13" ht="14.4" customHeight="1" x14ac:dyDescent="0.3">
      <c r="A10" s="747" t="s">
        <v>569</v>
      </c>
      <c r="B10" s="748" t="s">
        <v>946</v>
      </c>
      <c r="C10" s="748" t="s">
        <v>947</v>
      </c>
      <c r="D10" s="748" t="s">
        <v>666</v>
      </c>
      <c r="E10" s="748" t="s">
        <v>948</v>
      </c>
      <c r="F10" s="752"/>
      <c r="G10" s="752"/>
      <c r="H10" s="766">
        <v>0</v>
      </c>
      <c r="I10" s="752">
        <v>8</v>
      </c>
      <c r="J10" s="752">
        <v>2174.8000000000002</v>
      </c>
      <c r="K10" s="766">
        <v>1</v>
      </c>
      <c r="L10" s="752">
        <v>8</v>
      </c>
      <c r="M10" s="753">
        <v>2174.8000000000002</v>
      </c>
    </row>
    <row r="11" spans="1:13" ht="14.4" customHeight="1" x14ac:dyDescent="0.3">
      <c r="A11" s="747" t="s">
        <v>569</v>
      </c>
      <c r="B11" s="748" t="s">
        <v>946</v>
      </c>
      <c r="C11" s="748" t="s">
        <v>949</v>
      </c>
      <c r="D11" s="748" t="s">
        <v>666</v>
      </c>
      <c r="E11" s="748" t="s">
        <v>950</v>
      </c>
      <c r="F11" s="752"/>
      <c r="G11" s="752"/>
      <c r="H11" s="766">
        <v>0</v>
      </c>
      <c r="I11" s="752">
        <v>5</v>
      </c>
      <c r="J11" s="752">
        <v>3153.3</v>
      </c>
      <c r="K11" s="766">
        <v>1</v>
      </c>
      <c r="L11" s="752">
        <v>5</v>
      </c>
      <c r="M11" s="753">
        <v>3153.3</v>
      </c>
    </row>
    <row r="12" spans="1:13" ht="14.4" customHeight="1" x14ac:dyDescent="0.3">
      <c r="A12" s="747" t="s">
        <v>569</v>
      </c>
      <c r="B12" s="748" t="s">
        <v>946</v>
      </c>
      <c r="C12" s="748" t="s">
        <v>951</v>
      </c>
      <c r="D12" s="748" t="s">
        <v>666</v>
      </c>
      <c r="E12" s="748" t="s">
        <v>952</v>
      </c>
      <c r="F12" s="752"/>
      <c r="G12" s="752"/>
      <c r="H12" s="766">
        <v>0</v>
      </c>
      <c r="I12" s="752">
        <v>9</v>
      </c>
      <c r="J12" s="752">
        <v>3680.5499999999997</v>
      </c>
      <c r="K12" s="766">
        <v>1</v>
      </c>
      <c r="L12" s="752">
        <v>9</v>
      </c>
      <c r="M12" s="753">
        <v>3680.5499999999997</v>
      </c>
    </row>
    <row r="13" spans="1:13" ht="14.4" customHeight="1" x14ac:dyDescent="0.3">
      <c r="A13" s="747" t="s">
        <v>569</v>
      </c>
      <c r="B13" s="748" t="s">
        <v>953</v>
      </c>
      <c r="C13" s="748" t="s">
        <v>954</v>
      </c>
      <c r="D13" s="748" t="s">
        <v>625</v>
      </c>
      <c r="E13" s="748" t="s">
        <v>955</v>
      </c>
      <c r="F13" s="752"/>
      <c r="G13" s="752"/>
      <c r="H13" s="766">
        <v>0</v>
      </c>
      <c r="I13" s="752">
        <v>1</v>
      </c>
      <c r="J13" s="752">
        <v>128.44000000000003</v>
      </c>
      <c r="K13" s="766">
        <v>1</v>
      </c>
      <c r="L13" s="752">
        <v>1</v>
      </c>
      <c r="M13" s="753">
        <v>128.44000000000003</v>
      </c>
    </row>
    <row r="14" spans="1:13" ht="14.4" customHeight="1" x14ac:dyDescent="0.3">
      <c r="A14" s="747" t="s">
        <v>569</v>
      </c>
      <c r="B14" s="748" t="s">
        <v>956</v>
      </c>
      <c r="C14" s="748" t="s">
        <v>957</v>
      </c>
      <c r="D14" s="748" t="s">
        <v>672</v>
      </c>
      <c r="E14" s="748" t="s">
        <v>673</v>
      </c>
      <c r="F14" s="752"/>
      <c r="G14" s="752"/>
      <c r="H14" s="766">
        <v>0</v>
      </c>
      <c r="I14" s="752">
        <v>1</v>
      </c>
      <c r="J14" s="752">
        <v>40.39</v>
      </c>
      <c r="K14" s="766">
        <v>1</v>
      </c>
      <c r="L14" s="752">
        <v>1</v>
      </c>
      <c r="M14" s="753">
        <v>40.39</v>
      </c>
    </row>
    <row r="15" spans="1:13" ht="14.4" customHeight="1" x14ac:dyDescent="0.3">
      <c r="A15" s="747" t="s">
        <v>569</v>
      </c>
      <c r="B15" s="748" t="s">
        <v>956</v>
      </c>
      <c r="C15" s="748" t="s">
        <v>958</v>
      </c>
      <c r="D15" s="748" t="s">
        <v>670</v>
      </c>
      <c r="E15" s="748" t="s">
        <v>959</v>
      </c>
      <c r="F15" s="752"/>
      <c r="G15" s="752"/>
      <c r="H15" s="766">
        <v>0</v>
      </c>
      <c r="I15" s="752">
        <v>2</v>
      </c>
      <c r="J15" s="752">
        <v>63.3</v>
      </c>
      <c r="K15" s="766">
        <v>1</v>
      </c>
      <c r="L15" s="752">
        <v>2</v>
      </c>
      <c r="M15" s="753">
        <v>63.3</v>
      </c>
    </row>
    <row r="16" spans="1:13" ht="14.4" customHeight="1" x14ac:dyDescent="0.3">
      <c r="A16" s="747" t="s">
        <v>569</v>
      </c>
      <c r="B16" s="748" t="s">
        <v>960</v>
      </c>
      <c r="C16" s="748" t="s">
        <v>961</v>
      </c>
      <c r="D16" s="748" t="s">
        <v>683</v>
      </c>
      <c r="E16" s="748" t="s">
        <v>962</v>
      </c>
      <c r="F16" s="752"/>
      <c r="G16" s="752"/>
      <c r="H16" s="766">
        <v>0</v>
      </c>
      <c r="I16" s="752">
        <v>5</v>
      </c>
      <c r="J16" s="752">
        <v>196.70000000000002</v>
      </c>
      <c r="K16" s="766">
        <v>1</v>
      </c>
      <c r="L16" s="752">
        <v>5</v>
      </c>
      <c r="M16" s="753">
        <v>196.70000000000002</v>
      </c>
    </row>
    <row r="17" spans="1:13" ht="14.4" customHeight="1" x14ac:dyDescent="0.3">
      <c r="A17" s="747" t="s">
        <v>569</v>
      </c>
      <c r="B17" s="748" t="s">
        <v>963</v>
      </c>
      <c r="C17" s="748" t="s">
        <v>964</v>
      </c>
      <c r="D17" s="748" t="s">
        <v>754</v>
      </c>
      <c r="E17" s="748" t="s">
        <v>965</v>
      </c>
      <c r="F17" s="752"/>
      <c r="G17" s="752"/>
      <c r="H17" s="766">
        <v>0</v>
      </c>
      <c r="I17" s="752">
        <v>1</v>
      </c>
      <c r="J17" s="752">
        <v>368.25</v>
      </c>
      <c r="K17" s="766">
        <v>1</v>
      </c>
      <c r="L17" s="752">
        <v>1</v>
      </c>
      <c r="M17" s="753">
        <v>368.25</v>
      </c>
    </row>
    <row r="18" spans="1:13" ht="14.4" customHeight="1" x14ac:dyDescent="0.3">
      <c r="A18" s="747" t="s">
        <v>569</v>
      </c>
      <c r="B18" s="748" t="s">
        <v>966</v>
      </c>
      <c r="C18" s="748" t="s">
        <v>967</v>
      </c>
      <c r="D18" s="748" t="s">
        <v>968</v>
      </c>
      <c r="E18" s="748" t="s">
        <v>969</v>
      </c>
      <c r="F18" s="752"/>
      <c r="G18" s="752"/>
      <c r="H18" s="766">
        <v>0</v>
      </c>
      <c r="I18" s="752">
        <v>1</v>
      </c>
      <c r="J18" s="752">
        <v>224.37</v>
      </c>
      <c r="K18" s="766">
        <v>1</v>
      </c>
      <c r="L18" s="752">
        <v>1</v>
      </c>
      <c r="M18" s="753">
        <v>224.37</v>
      </c>
    </row>
    <row r="19" spans="1:13" ht="14.4" customHeight="1" x14ac:dyDescent="0.3">
      <c r="A19" s="747" t="s">
        <v>569</v>
      </c>
      <c r="B19" s="748" t="s">
        <v>970</v>
      </c>
      <c r="C19" s="748" t="s">
        <v>971</v>
      </c>
      <c r="D19" s="748" t="s">
        <v>764</v>
      </c>
      <c r="E19" s="748" t="s">
        <v>972</v>
      </c>
      <c r="F19" s="752"/>
      <c r="G19" s="752"/>
      <c r="H19" s="766">
        <v>0</v>
      </c>
      <c r="I19" s="752">
        <v>10</v>
      </c>
      <c r="J19" s="752">
        <v>649.60000000000014</v>
      </c>
      <c r="K19" s="766">
        <v>1</v>
      </c>
      <c r="L19" s="752">
        <v>10</v>
      </c>
      <c r="M19" s="753">
        <v>649.60000000000014</v>
      </c>
    </row>
    <row r="20" spans="1:13" ht="14.4" customHeight="1" x14ac:dyDescent="0.3">
      <c r="A20" s="747" t="s">
        <v>569</v>
      </c>
      <c r="B20" s="748" t="s">
        <v>973</v>
      </c>
      <c r="C20" s="748" t="s">
        <v>974</v>
      </c>
      <c r="D20" s="748" t="s">
        <v>975</v>
      </c>
      <c r="E20" s="748" t="s">
        <v>976</v>
      </c>
      <c r="F20" s="752"/>
      <c r="G20" s="752"/>
      <c r="H20" s="766">
        <v>0</v>
      </c>
      <c r="I20" s="752">
        <v>1</v>
      </c>
      <c r="J20" s="752">
        <v>77.75</v>
      </c>
      <c r="K20" s="766">
        <v>1</v>
      </c>
      <c r="L20" s="752">
        <v>1</v>
      </c>
      <c r="M20" s="753">
        <v>77.75</v>
      </c>
    </row>
    <row r="21" spans="1:13" ht="14.4" customHeight="1" x14ac:dyDescent="0.3">
      <c r="A21" s="747" t="s">
        <v>569</v>
      </c>
      <c r="B21" s="748" t="s">
        <v>973</v>
      </c>
      <c r="C21" s="748" t="s">
        <v>977</v>
      </c>
      <c r="D21" s="748" t="s">
        <v>975</v>
      </c>
      <c r="E21" s="748" t="s">
        <v>978</v>
      </c>
      <c r="F21" s="752"/>
      <c r="G21" s="752"/>
      <c r="H21" s="766">
        <v>0</v>
      </c>
      <c r="I21" s="752">
        <v>1</v>
      </c>
      <c r="J21" s="752">
        <v>61.109999999999978</v>
      </c>
      <c r="K21" s="766">
        <v>1</v>
      </c>
      <c r="L21" s="752">
        <v>1</v>
      </c>
      <c r="M21" s="753">
        <v>61.109999999999978</v>
      </c>
    </row>
    <row r="22" spans="1:13" ht="14.4" customHeight="1" x14ac:dyDescent="0.3">
      <c r="A22" s="747" t="s">
        <v>569</v>
      </c>
      <c r="B22" s="748" t="s">
        <v>979</v>
      </c>
      <c r="C22" s="748" t="s">
        <v>980</v>
      </c>
      <c r="D22" s="748" t="s">
        <v>877</v>
      </c>
      <c r="E22" s="748" t="s">
        <v>981</v>
      </c>
      <c r="F22" s="752"/>
      <c r="G22" s="752"/>
      <c r="H22" s="766">
        <v>0</v>
      </c>
      <c r="I22" s="752">
        <v>57</v>
      </c>
      <c r="J22" s="752">
        <v>6524.880000000001</v>
      </c>
      <c r="K22" s="766">
        <v>1</v>
      </c>
      <c r="L22" s="752">
        <v>57</v>
      </c>
      <c r="M22" s="753">
        <v>6524.880000000001</v>
      </c>
    </row>
    <row r="23" spans="1:13" ht="14.4" customHeight="1" x14ac:dyDescent="0.3">
      <c r="A23" s="747" t="s">
        <v>569</v>
      </c>
      <c r="B23" s="748" t="s">
        <v>982</v>
      </c>
      <c r="C23" s="748" t="s">
        <v>983</v>
      </c>
      <c r="D23" s="748" t="s">
        <v>984</v>
      </c>
      <c r="E23" s="748" t="s">
        <v>985</v>
      </c>
      <c r="F23" s="752"/>
      <c r="G23" s="752"/>
      <c r="H23" s="766">
        <v>0</v>
      </c>
      <c r="I23" s="752">
        <v>6.6000000000000005</v>
      </c>
      <c r="J23" s="752">
        <v>3027.42</v>
      </c>
      <c r="K23" s="766">
        <v>1</v>
      </c>
      <c r="L23" s="752">
        <v>6.6000000000000005</v>
      </c>
      <c r="M23" s="753">
        <v>3027.42</v>
      </c>
    </row>
    <row r="24" spans="1:13" ht="14.4" customHeight="1" x14ac:dyDescent="0.3">
      <c r="A24" s="747" t="s">
        <v>569</v>
      </c>
      <c r="B24" s="748" t="s">
        <v>986</v>
      </c>
      <c r="C24" s="748" t="s">
        <v>987</v>
      </c>
      <c r="D24" s="748" t="s">
        <v>988</v>
      </c>
      <c r="E24" s="748" t="s">
        <v>827</v>
      </c>
      <c r="F24" s="752"/>
      <c r="G24" s="752"/>
      <c r="H24" s="766">
        <v>0</v>
      </c>
      <c r="I24" s="752">
        <v>3</v>
      </c>
      <c r="J24" s="752">
        <v>370.47000000000014</v>
      </c>
      <c r="K24" s="766">
        <v>1</v>
      </c>
      <c r="L24" s="752">
        <v>3</v>
      </c>
      <c r="M24" s="753">
        <v>370.47000000000014</v>
      </c>
    </row>
    <row r="25" spans="1:13" ht="14.4" customHeight="1" x14ac:dyDescent="0.3">
      <c r="A25" s="747" t="s">
        <v>569</v>
      </c>
      <c r="B25" s="748" t="s">
        <v>989</v>
      </c>
      <c r="C25" s="748" t="s">
        <v>990</v>
      </c>
      <c r="D25" s="748" t="s">
        <v>991</v>
      </c>
      <c r="E25" s="748" t="s">
        <v>992</v>
      </c>
      <c r="F25" s="752">
        <v>6</v>
      </c>
      <c r="G25" s="752">
        <v>6699</v>
      </c>
      <c r="H25" s="766">
        <v>1</v>
      </c>
      <c r="I25" s="752"/>
      <c r="J25" s="752"/>
      <c r="K25" s="766">
        <v>0</v>
      </c>
      <c r="L25" s="752">
        <v>6</v>
      </c>
      <c r="M25" s="753">
        <v>6699</v>
      </c>
    </row>
    <row r="26" spans="1:13" ht="14.4" customHeight="1" x14ac:dyDescent="0.3">
      <c r="A26" s="747" t="s">
        <v>569</v>
      </c>
      <c r="B26" s="748" t="s">
        <v>989</v>
      </c>
      <c r="C26" s="748" t="s">
        <v>993</v>
      </c>
      <c r="D26" s="748" t="s">
        <v>994</v>
      </c>
      <c r="E26" s="748" t="s">
        <v>992</v>
      </c>
      <c r="F26" s="752"/>
      <c r="G26" s="752"/>
      <c r="H26" s="766">
        <v>0</v>
      </c>
      <c r="I26" s="752">
        <v>4.2</v>
      </c>
      <c r="J26" s="752">
        <v>8938.5660000000007</v>
      </c>
      <c r="K26" s="766">
        <v>1</v>
      </c>
      <c r="L26" s="752">
        <v>4.2</v>
      </c>
      <c r="M26" s="753">
        <v>8938.5660000000007</v>
      </c>
    </row>
    <row r="27" spans="1:13" ht="14.4" customHeight="1" x14ac:dyDescent="0.3">
      <c r="A27" s="747" t="s">
        <v>569</v>
      </c>
      <c r="B27" s="748" t="s">
        <v>995</v>
      </c>
      <c r="C27" s="748" t="s">
        <v>996</v>
      </c>
      <c r="D27" s="748" t="s">
        <v>997</v>
      </c>
      <c r="E27" s="748" t="s">
        <v>998</v>
      </c>
      <c r="F27" s="752"/>
      <c r="G27" s="752"/>
      <c r="H27" s="766">
        <v>0</v>
      </c>
      <c r="I27" s="752">
        <v>10.3</v>
      </c>
      <c r="J27" s="752">
        <v>2707.87</v>
      </c>
      <c r="K27" s="766">
        <v>1</v>
      </c>
      <c r="L27" s="752">
        <v>10.3</v>
      </c>
      <c r="M27" s="753">
        <v>2707.87</v>
      </c>
    </row>
    <row r="28" spans="1:13" ht="14.4" customHeight="1" x14ac:dyDescent="0.3">
      <c r="A28" s="747" t="s">
        <v>569</v>
      </c>
      <c r="B28" s="748" t="s">
        <v>999</v>
      </c>
      <c r="C28" s="748" t="s">
        <v>1000</v>
      </c>
      <c r="D28" s="748" t="s">
        <v>1001</v>
      </c>
      <c r="E28" s="748" t="s">
        <v>1002</v>
      </c>
      <c r="F28" s="752"/>
      <c r="G28" s="752"/>
      <c r="H28" s="766">
        <v>0</v>
      </c>
      <c r="I28" s="752">
        <v>13.5</v>
      </c>
      <c r="J28" s="752">
        <v>5006.1965000000009</v>
      </c>
      <c r="K28" s="766">
        <v>1</v>
      </c>
      <c r="L28" s="752">
        <v>13.5</v>
      </c>
      <c r="M28" s="753">
        <v>5006.1965000000009</v>
      </c>
    </row>
    <row r="29" spans="1:13" ht="14.4" customHeight="1" x14ac:dyDescent="0.3">
      <c r="A29" s="747" t="s">
        <v>569</v>
      </c>
      <c r="B29" s="748" t="s">
        <v>1003</v>
      </c>
      <c r="C29" s="748" t="s">
        <v>1004</v>
      </c>
      <c r="D29" s="748" t="s">
        <v>1005</v>
      </c>
      <c r="E29" s="748" t="s">
        <v>1006</v>
      </c>
      <c r="F29" s="752"/>
      <c r="G29" s="752"/>
      <c r="H29" s="766">
        <v>0</v>
      </c>
      <c r="I29" s="752">
        <v>3</v>
      </c>
      <c r="J29" s="752">
        <v>445.5</v>
      </c>
      <c r="K29" s="766">
        <v>1</v>
      </c>
      <c r="L29" s="752">
        <v>3</v>
      </c>
      <c r="M29" s="753">
        <v>445.5</v>
      </c>
    </row>
    <row r="30" spans="1:13" ht="14.4" customHeight="1" x14ac:dyDescent="0.3">
      <c r="A30" s="747" t="s">
        <v>569</v>
      </c>
      <c r="B30" s="748" t="s">
        <v>1003</v>
      </c>
      <c r="C30" s="748" t="s">
        <v>1007</v>
      </c>
      <c r="D30" s="748" t="s">
        <v>1008</v>
      </c>
      <c r="E30" s="748" t="s">
        <v>1009</v>
      </c>
      <c r="F30" s="752"/>
      <c r="G30" s="752"/>
      <c r="H30" s="766">
        <v>0</v>
      </c>
      <c r="I30" s="752">
        <v>1</v>
      </c>
      <c r="J30" s="752">
        <v>2113.7500000000005</v>
      </c>
      <c r="K30" s="766">
        <v>1</v>
      </c>
      <c r="L30" s="752">
        <v>1</v>
      </c>
      <c r="M30" s="753">
        <v>2113.7500000000005</v>
      </c>
    </row>
    <row r="31" spans="1:13" ht="14.4" customHeight="1" x14ac:dyDescent="0.3">
      <c r="A31" s="747" t="s">
        <v>569</v>
      </c>
      <c r="B31" s="748" t="s">
        <v>1010</v>
      </c>
      <c r="C31" s="748" t="s">
        <v>1011</v>
      </c>
      <c r="D31" s="748" t="s">
        <v>1012</v>
      </c>
      <c r="E31" s="748" t="s">
        <v>1013</v>
      </c>
      <c r="F31" s="752">
        <v>1</v>
      </c>
      <c r="G31" s="752">
        <v>368.89</v>
      </c>
      <c r="H31" s="766">
        <v>1</v>
      </c>
      <c r="I31" s="752"/>
      <c r="J31" s="752"/>
      <c r="K31" s="766">
        <v>0</v>
      </c>
      <c r="L31" s="752">
        <v>1</v>
      </c>
      <c r="M31" s="753">
        <v>368.89</v>
      </c>
    </row>
    <row r="32" spans="1:13" ht="14.4" customHeight="1" x14ac:dyDescent="0.3">
      <c r="A32" s="747" t="s">
        <v>569</v>
      </c>
      <c r="B32" s="748" t="s">
        <v>1010</v>
      </c>
      <c r="C32" s="748" t="s">
        <v>1014</v>
      </c>
      <c r="D32" s="748" t="s">
        <v>1012</v>
      </c>
      <c r="E32" s="748" t="s">
        <v>1015</v>
      </c>
      <c r="F32" s="752">
        <v>1</v>
      </c>
      <c r="G32" s="752">
        <v>774.50999999999976</v>
      </c>
      <c r="H32" s="766">
        <v>1</v>
      </c>
      <c r="I32" s="752"/>
      <c r="J32" s="752"/>
      <c r="K32" s="766">
        <v>0</v>
      </c>
      <c r="L32" s="752">
        <v>1</v>
      </c>
      <c r="M32" s="753">
        <v>774.50999999999976</v>
      </c>
    </row>
    <row r="33" spans="1:13" ht="14.4" customHeight="1" x14ac:dyDescent="0.3">
      <c r="A33" s="747" t="s">
        <v>569</v>
      </c>
      <c r="B33" s="748" t="s">
        <v>1016</v>
      </c>
      <c r="C33" s="748" t="s">
        <v>1017</v>
      </c>
      <c r="D33" s="748" t="s">
        <v>735</v>
      </c>
      <c r="E33" s="748" t="s">
        <v>737</v>
      </c>
      <c r="F33" s="752"/>
      <c r="G33" s="752"/>
      <c r="H33" s="766">
        <v>0</v>
      </c>
      <c r="I33" s="752">
        <v>10</v>
      </c>
      <c r="J33" s="752">
        <v>340.35</v>
      </c>
      <c r="K33" s="766">
        <v>1</v>
      </c>
      <c r="L33" s="752">
        <v>10</v>
      </c>
      <c r="M33" s="753">
        <v>340.35</v>
      </c>
    </row>
    <row r="34" spans="1:13" ht="14.4" customHeight="1" x14ac:dyDescent="0.3">
      <c r="A34" s="747" t="s">
        <v>569</v>
      </c>
      <c r="B34" s="748" t="s">
        <v>1016</v>
      </c>
      <c r="C34" s="748" t="s">
        <v>1018</v>
      </c>
      <c r="D34" s="748" t="s">
        <v>735</v>
      </c>
      <c r="E34" s="748" t="s">
        <v>1019</v>
      </c>
      <c r="F34" s="752"/>
      <c r="G34" s="752"/>
      <c r="H34" s="766">
        <v>0</v>
      </c>
      <c r="I34" s="752">
        <v>21</v>
      </c>
      <c r="J34" s="752">
        <v>1063.44</v>
      </c>
      <c r="K34" s="766">
        <v>1</v>
      </c>
      <c r="L34" s="752">
        <v>21</v>
      </c>
      <c r="M34" s="753">
        <v>1063.44</v>
      </c>
    </row>
    <row r="35" spans="1:13" ht="14.4" customHeight="1" x14ac:dyDescent="0.3">
      <c r="A35" s="747" t="s">
        <v>569</v>
      </c>
      <c r="B35" s="748" t="s">
        <v>1020</v>
      </c>
      <c r="C35" s="748" t="s">
        <v>1021</v>
      </c>
      <c r="D35" s="748" t="s">
        <v>1022</v>
      </c>
      <c r="E35" s="748" t="s">
        <v>1023</v>
      </c>
      <c r="F35" s="752"/>
      <c r="G35" s="752"/>
      <c r="H35" s="766">
        <v>0</v>
      </c>
      <c r="I35" s="752">
        <v>3</v>
      </c>
      <c r="J35" s="752">
        <v>676.50000000000011</v>
      </c>
      <c r="K35" s="766">
        <v>1</v>
      </c>
      <c r="L35" s="752">
        <v>3</v>
      </c>
      <c r="M35" s="753">
        <v>676.50000000000011</v>
      </c>
    </row>
    <row r="36" spans="1:13" ht="14.4" customHeight="1" x14ac:dyDescent="0.3">
      <c r="A36" s="747" t="s">
        <v>569</v>
      </c>
      <c r="B36" s="748" t="s">
        <v>1024</v>
      </c>
      <c r="C36" s="748" t="s">
        <v>1025</v>
      </c>
      <c r="D36" s="748" t="s">
        <v>1026</v>
      </c>
      <c r="E36" s="748" t="s">
        <v>1027</v>
      </c>
      <c r="F36" s="752"/>
      <c r="G36" s="752"/>
      <c r="H36" s="766">
        <v>0</v>
      </c>
      <c r="I36" s="752">
        <v>1</v>
      </c>
      <c r="J36" s="752">
        <v>125.39</v>
      </c>
      <c r="K36" s="766">
        <v>1</v>
      </c>
      <c r="L36" s="752">
        <v>1</v>
      </c>
      <c r="M36" s="753">
        <v>125.39</v>
      </c>
    </row>
    <row r="37" spans="1:13" ht="14.4" customHeight="1" x14ac:dyDescent="0.3">
      <c r="A37" s="747" t="s">
        <v>569</v>
      </c>
      <c r="B37" s="748" t="s">
        <v>1028</v>
      </c>
      <c r="C37" s="748" t="s">
        <v>1029</v>
      </c>
      <c r="D37" s="748" t="s">
        <v>1030</v>
      </c>
      <c r="E37" s="748" t="s">
        <v>1031</v>
      </c>
      <c r="F37" s="752"/>
      <c r="G37" s="752"/>
      <c r="H37" s="766">
        <v>0</v>
      </c>
      <c r="I37" s="752">
        <v>6</v>
      </c>
      <c r="J37" s="752">
        <v>54.719999999999992</v>
      </c>
      <c r="K37" s="766">
        <v>1</v>
      </c>
      <c r="L37" s="752">
        <v>6</v>
      </c>
      <c r="M37" s="753">
        <v>54.719999999999992</v>
      </c>
    </row>
    <row r="38" spans="1:13" ht="14.4" customHeight="1" x14ac:dyDescent="0.3">
      <c r="A38" s="747" t="s">
        <v>569</v>
      </c>
      <c r="B38" s="748" t="s">
        <v>1032</v>
      </c>
      <c r="C38" s="748" t="s">
        <v>1033</v>
      </c>
      <c r="D38" s="748" t="s">
        <v>788</v>
      </c>
      <c r="E38" s="748" t="s">
        <v>1034</v>
      </c>
      <c r="F38" s="752"/>
      <c r="G38" s="752"/>
      <c r="H38" s="766">
        <v>0</v>
      </c>
      <c r="I38" s="752">
        <v>1</v>
      </c>
      <c r="J38" s="752">
        <v>46.379999999999995</v>
      </c>
      <c r="K38" s="766">
        <v>1</v>
      </c>
      <c r="L38" s="752">
        <v>1</v>
      </c>
      <c r="M38" s="753">
        <v>46.379999999999995</v>
      </c>
    </row>
    <row r="39" spans="1:13" ht="14.4" customHeight="1" x14ac:dyDescent="0.3">
      <c r="A39" s="747" t="s">
        <v>569</v>
      </c>
      <c r="B39" s="748" t="s">
        <v>1035</v>
      </c>
      <c r="C39" s="748" t="s">
        <v>1036</v>
      </c>
      <c r="D39" s="748" t="s">
        <v>608</v>
      </c>
      <c r="E39" s="748" t="s">
        <v>620</v>
      </c>
      <c r="F39" s="752"/>
      <c r="G39" s="752"/>
      <c r="H39" s="766">
        <v>0</v>
      </c>
      <c r="I39" s="752">
        <v>1</v>
      </c>
      <c r="J39" s="752">
        <v>98.26</v>
      </c>
      <c r="K39" s="766">
        <v>1</v>
      </c>
      <c r="L39" s="752">
        <v>1</v>
      </c>
      <c r="M39" s="753">
        <v>98.26</v>
      </c>
    </row>
    <row r="40" spans="1:13" ht="14.4" customHeight="1" x14ac:dyDescent="0.3">
      <c r="A40" s="747" t="s">
        <v>569</v>
      </c>
      <c r="B40" s="748" t="s">
        <v>1037</v>
      </c>
      <c r="C40" s="748" t="s">
        <v>1038</v>
      </c>
      <c r="D40" s="748" t="s">
        <v>1039</v>
      </c>
      <c r="E40" s="748" t="s">
        <v>1040</v>
      </c>
      <c r="F40" s="752"/>
      <c r="G40" s="752"/>
      <c r="H40" s="766">
        <v>0</v>
      </c>
      <c r="I40" s="752">
        <v>1</v>
      </c>
      <c r="J40" s="752">
        <v>91.530000000000044</v>
      </c>
      <c r="K40" s="766">
        <v>1</v>
      </c>
      <c r="L40" s="752">
        <v>1</v>
      </c>
      <c r="M40" s="753">
        <v>91.530000000000044</v>
      </c>
    </row>
    <row r="41" spans="1:13" ht="14.4" customHeight="1" x14ac:dyDescent="0.3">
      <c r="A41" s="747" t="s">
        <v>569</v>
      </c>
      <c r="B41" s="748" t="s">
        <v>1037</v>
      </c>
      <c r="C41" s="748" t="s">
        <v>1041</v>
      </c>
      <c r="D41" s="748" t="s">
        <v>1039</v>
      </c>
      <c r="E41" s="748" t="s">
        <v>1042</v>
      </c>
      <c r="F41" s="752"/>
      <c r="G41" s="752"/>
      <c r="H41" s="766">
        <v>0</v>
      </c>
      <c r="I41" s="752">
        <v>1</v>
      </c>
      <c r="J41" s="752">
        <v>183.51000000000008</v>
      </c>
      <c r="K41" s="766">
        <v>1</v>
      </c>
      <c r="L41" s="752">
        <v>1</v>
      </c>
      <c r="M41" s="753">
        <v>183.51000000000008</v>
      </c>
    </row>
    <row r="42" spans="1:13" ht="14.4" customHeight="1" x14ac:dyDescent="0.3">
      <c r="A42" s="747" t="s">
        <v>569</v>
      </c>
      <c r="B42" s="748" t="s">
        <v>1043</v>
      </c>
      <c r="C42" s="748" t="s">
        <v>1044</v>
      </c>
      <c r="D42" s="748" t="s">
        <v>803</v>
      </c>
      <c r="E42" s="748" t="s">
        <v>1045</v>
      </c>
      <c r="F42" s="752"/>
      <c r="G42" s="752"/>
      <c r="H42" s="766">
        <v>0</v>
      </c>
      <c r="I42" s="752">
        <v>1</v>
      </c>
      <c r="J42" s="752">
        <v>195.99000000000007</v>
      </c>
      <c r="K42" s="766">
        <v>1</v>
      </c>
      <c r="L42" s="752">
        <v>1</v>
      </c>
      <c r="M42" s="753">
        <v>195.99000000000007</v>
      </c>
    </row>
    <row r="43" spans="1:13" ht="14.4" customHeight="1" x14ac:dyDescent="0.3">
      <c r="A43" s="747" t="s">
        <v>569</v>
      </c>
      <c r="B43" s="748" t="s">
        <v>1043</v>
      </c>
      <c r="C43" s="748" t="s">
        <v>1046</v>
      </c>
      <c r="D43" s="748" t="s">
        <v>801</v>
      </c>
      <c r="E43" s="748" t="s">
        <v>802</v>
      </c>
      <c r="F43" s="752"/>
      <c r="G43" s="752"/>
      <c r="H43" s="766">
        <v>0</v>
      </c>
      <c r="I43" s="752">
        <v>20</v>
      </c>
      <c r="J43" s="752">
        <v>5489.2000000000007</v>
      </c>
      <c r="K43" s="766">
        <v>1</v>
      </c>
      <c r="L43" s="752">
        <v>20</v>
      </c>
      <c r="M43" s="753">
        <v>5489.2000000000007</v>
      </c>
    </row>
    <row r="44" spans="1:13" ht="14.4" customHeight="1" x14ac:dyDescent="0.3">
      <c r="A44" s="747" t="s">
        <v>574</v>
      </c>
      <c r="B44" s="748" t="s">
        <v>979</v>
      </c>
      <c r="C44" s="748" t="s">
        <v>1047</v>
      </c>
      <c r="D44" s="748" t="s">
        <v>877</v>
      </c>
      <c r="E44" s="748" t="s">
        <v>1048</v>
      </c>
      <c r="F44" s="752"/>
      <c r="G44" s="752"/>
      <c r="H44" s="766">
        <v>0</v>
      </c>
      <c r="I44" s="752">
        <v>3</v>
      </c>
      <c r="J44" s="752">
        <v>502.62</v>
      </c>
      <c r="K44" s="766">
        <v>1</v>
      </c>
      <c r="L44" s="752">
        <v>3</v>
      </c>
      <c r="M44" s="753">
        <v>502.62</v>
      </c>
    </row>
    <row r="45" spans="1:13" ht="14.4" customHeight="1" x14ac:dyDescent="0.3">
      <c r="A45" s="747" t="s">
        <v>577</v>
      </c>
      <c r="B45" s="748" t="s">
        <v>979</v>
      </c>
      <c r="C45" s="748" t="s">
        <v>1047</v>
      </c>
      <c r="D45" s="748" t="s">
        <v>877</v>
      </c>
      <c r="E45" s="748" t="s">
        <v>1048</v>
      </c>
      <c r="F45" s="752"/>
      <c r="G45" s="752"/>
      <c r="H45" s="766">
        <v>0</v>
      </c>
      <c r="I45" s="752">
        <v>9</v>
      </c>
      <c r="J45" s="752">
        <v>1502.97</v>
      </c>
      <c r="K45" s="766">
        <v>1</v>
      </c>
      <c r="L45" s="752">
        <v>9</v>
      </c>
      <c r="M45" s="753">
        <v>1502.97</v>
      </c>
    </row>
    <row r="46" spans="1:13" ht="14.4" customHeight="1" x14ac:dyDescent="0.3">
      <c r="A46" s="747" t="s">
        <v>580</v>
      </c>
      <c r="B46" s="748" t="s">
        <v>979</v>
      </c>
      <c r="C46" s="748" t="s">
        <v>1047</v>
      </c>
      <c r="D46" s="748" t="s">
        <v>877</v>
      </c>
      <c r="E46" s="748" t="s">
        <v>1048</v>
      </c>
      <c r="F46" s="752"/>
      <c r="G46" s="752"/>
      <c r="H46" s="766">
        <v>0</v>
      </c>
      <c r="I46" s="752">
        <v>6</v>
      </c>
      <c r="J46" s="752">
        <v>1001.9799999999999</v>
      </c>
      <c r="K46" s="766">
        <v>1</v>
      </c>
      <c r="L46" s="752">
        <v>6</v>
      </c>
      <c r="M46" s="753">
        <v>1001.9799999999999</v>
      </c>
    </row>
    <row r="47" spans="1:13" ht="14.4" customHeight="1" x14ac:dyDescent="0.3">
      <c r="A47" s="747" t="s">
        <v>580</v>
      </c>
      <c r="B47" s="748" t="s">
        <v>979</v>
      </c>
      <c r="C47" s="748" t="s">
        <v>1049</v>
      </c>
      <c r="D47" s="748" t="s">
        <v>1050</v>
      </c>
      <c r="E47" s="748" t="s">
        <v>1051</v>
      </c>
      <c r="F47" s="752"/>
      <c r="G47" s="752"/>
      <c r="H47" s="766">
        <v>0</v>
      </c>
      <c r="I47" s="752">
        <v>3</v>
      </c>
      <c r="J47" s="752">
        <v>330.69000000000005</v>
      </c>
      <c r="K47" s="766">
        <v>1</v>
      </c>
      <c r="L47" s="752">
        <v>3</v>
      </c>
      <c r="M47" s="753">
        <v>330.69000000000005</v>
      </c>
    </row>
    <row r="48" spans="1:13" ht="14.4" customHeight="1" thickBot="1" x14ac:dyDescent="0.35">
      <c r="A48" s="754" t="s">
        <v>583</v>
      </c>
      <c r="B48" s="755" t="s">
        <v>979</v>
      </c>
      <c r="C48" s="755" t="s">
        <v>1047</v>
      </c>
      <c r="D48" s="755" t="s">
        <v>877</v>
      </c>
      <c r="E48" s="755" t="s">
        <v>1048</v>
      </c>
      <c r="F48" s="759"/>
      <c r="G48" s="759"/>
      <c r="H48" s="767">
        <v>0</v>
      </c>
      <c r="I48" s="759">
        <v>2</v>
      </c>
      <c r="J48" s="759">
        <v>333.44999999999993</v>
      </c>
      <c r="K48" s="767">
        <v>1</v>
      </c>
      <c r="L48" s="759">
        <v>2</v>
      </c>
      <c r="M48" s="760">
        <v>333.44999999999993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760</v>
      </c>
      <c r="C3" s="396">
        <f>SUM(C6:C1048576)</f>
        <v>102</v>
      </c>
      <c r="D3" s="396">
        <f>SUM(D6:D1048576)</f>
        <v>91</v>
      </c>
      <c r="E3" s="397">
        <f>SUM(E6:E1048576)</f>
        <v>0</v>
      </c>
      <c r="F3" s="394">
        <f>IF(SUM($B3:$E3)=0,"",B3/SUM($B3:$E3))</f>
        <v>0.79748163693599161</v>
      </c>
      <c r="G3" s="392">
        <f t="shared" ref="G3:I3" si="0">IF(SUM($B3:$E3)=0,"",C3/SUM($B3:$E3))</f>
        <v>0.10703043022035677</v>
      </c>
      <c r="H3" s="392">
        <f t="shared" si="0"/>
        <v>9.5487932843651632E-2</v>
      </c>
      <c r="I3" s="393">
        <f t="shared" si="0"/>
        <v>0</v>
      </c>
      <c r="J3" s="396">
        <f>SUM(J6:J1048576)</f>
        <v>219</v>
      </c>
      <c r="K3" s="396">
        <f>SUM(K6:K1048576)</f>
        <v>62</v>
      </c>
      <c r="L3" s="396">
        <f>SUM(L6:L1048576)</f>
        <v>91</v>
      </c>
      <c r="M3" s="397">
        <f>SUM(M6:M1048576)</f>
        <v>0</v>
      </c>
      <c r="N3" s="394">
        <f>IF(SUM($J3:$M3)=0,"",J3/SUM($J3:$M3))</f>
        <v>0.58870967741935487</v>
      </c>
      <c r="O3" s="392">
        <f t="shared" ref="O3:Q3" si="1">IF(SUM($J3:$M3)=0,"",K3/SUM($J3:$M3))</f>
        <v>0.16666666666666666</v>
      </c>
      <c r="P3" s="392">
        <f t="shared" si="1"/>
        <v>0.2446236559139785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1053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1054</v>
      </c>
      <c r="B7" s="798">
        <v>280</v>
      </c>
      <c r="C7" s="752">
        <v>101</v>
      </c>
      <c r="D7" s="752">
        <v>91</v>
      </c>
      <c r="E7" s="753"/>
      <c r="F7" s="795">
        <v>0.59322033898305082</v>
      </c>
      <c r="G7" s="766">
        <v>0.21398305084745764</v>
      </c>
      <c r="H7" s="766">
        <v>0.19279661016949154</v>
      </c>
      <c r="I7" s="801">
        <v>0</v>
      </c>
      <c r="J7" s="798">
        <v>59</v>
      </c>
      <c r="K7" s="752">
        <v>61</v>
      </c>
      <c r="L7" s="752">
        <v>91</v>
      </c>
      <c r="M7" s="753"/>
      <c r="N7" s="795">
        <v>0.27962085308056872</v>
      </c>
      <c r="O7" s="766">
        <v>0.2890995260663507</v>
      </c>
      <c r="P7" s="766">
        <v>0.43127962085308058</v>
      </c>
      <c r="Q7" s="789">
        <v>0</v>
      </c>
    </row>
    <row r="8" spans="1:17" ht="14.4" customHeight="1" x14ac:dyDescent="0.3">
      <c r="A8" s="792" t="s">
        <v>1055</v>
      </c>
      <c r="B8" s="798">
        <v>128</v>
      </c>
      <c r="C8" s="752">
        <v>1</v>
      </c>
      <c r="D8" s="752"/>
      <c r="E8" s="753"/>
      <c r="F8" s="795">
        <v>0.99224806201550386</v>
      </c>
      <c r="G8" s="766">
        <v>7.7519379844961239E-3</v>
      </c>
      <c r="H8" s="766">
        <v>0</v>
      </c>
      <c r="I8" s="801">
        <v>0</v>
      </c>
      <c r="J8" s="798">
        <v>42</v>
      </c>
      <c r="K8" s="752">
        <v>1</v>
      </c>
      <c r="L8" s="752"/>
      <c r="M8" s="753"/>
      <c r="N8" s="795">
        <v>0.97674418604651159</v>
      </c>
      <c r="O8" s="766">
        <v>2.3255813953488372E-2</v>
      </c>
      <c r="P8" s="766">
        <v>0</v>
      </c>
      <c r="Q8" s="789">
        <v>0</v>
      </c>
    </row>
    <row r="9" spans="1:17" ht="14.4" customHeight="1" x14ac:dyDescent="0.3">
      <c r="A9" s="792" t="s">
        <v>1056</v>
      </c>
      <c r="B9" s="798">
        <v>85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34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1057</v>
      </c>
      <c r="B10" s="798">
        <v>103</v>
      </c>
      <c r="C10" s="752"/>
      <c r="D10" s="752"/>
      <c r="E10" s="753"/>
      <c r="F10" s="795">
        <v>1</v>
      </c>
      <c r="G10" s="766">
        <v>0</v>
      </c>
      <c r="H10" s="766">
        <v>0</v>
      </c>
      <c r="I10" s="801">
        <v>0</v>
      </c>
      <c r="J10" s="798">
        <v>34</v>
      </c>
      <c r="K10" s="752"/>
      <c r="L10" s="752"/>
      <c r="M10" s="753"/>
      <c r="N10" s="795">
        <v>1</v>
      </c>
      <c r="O10" s="766">
        <v>0</v>
      </c>
      <c r="P10" s="766">
        <v>0</v>
      </c>
      <c r="Q10" s="789">
        <v>0</v>
      </c>
    </row>
    <row r="11" spans="1:17" ht="14.4" customHeight="1" thickBot="1" x14ac:dyDescent="0.35">
      <c r="A11" s="793" t="s">
        <v>1058</v>
      </c>
      <c r="B11" s="799">
        <v>164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50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25</v>
      </c>
      <c r="B5" s="730" t="s">
        <v>1059</v>
      </c>
      <c r="C5" s="733">
        <v>281644.60000000009</v>
      </c>
      <c r="D5" s="733">
        <v>1668</v>
      </c>
      <c r="E5" s="733">
        <v>143600.93000000008</v>
      </c>
      <c r="F5" s="803">
        <v>0.50986573149281056</v>
      </c>
      <c r="G5" s="733">
        <v>844</v>
      </c>
      <c r="H5" s="803">
        <v>0.50599520383693042</v>
      </c>
      <c r="I5" s="733">
        <v>138043.67000000004</v>
      </c>
      <c r="J5" s="803">
        <v>0.49013426850718955</v>
      </c>
      <c r="K5" s="733">
        <v>824</v>
      </c>
      <c r="L5" s="803">
        <v>0.49400479616306953</v>
      </c>
      <c r="M5" s="733" t="s">
        <v>73</v>
      </c>
      <c r="N5" s="270"/>
    </row>
    <row r="6" spans="1:14" ht="14.4" customHeight="1" x14ac:dyDescent="0.3">
      <c r="A6" s="729">
        <v>25</v>
      </c>
      <c r="B6" s="730" t="s">
        <v>1060</v>
      </c>
      <c r="C6" s="733">
        <v>281644.60000000009</v>
      </c>
      <c r="D6" s="733">
        <v>1664</v>
      </c>
      <c r="E6" s="733">
        <v>143600.93000000008</v>
      </c>
      <c r="F6" s="803">
        <v>0.50986573149281056</v>
      </c>
      <c r="G6" s="733">
        <v>840</v>
      </c>
      <c r="H6" s="803">
        <v>0.50480769230769229</v>
      </c>
      <c r="I6" s="733">
        <v>138043.67000000004</v>
      </c>
      <c r="J6" s="803">
        <v>0.49013426850718955</v>
      </c>
      <c r="K6" s="733">
        <v>824</v>
      </c>
      <c r="L6" s="803">
        <v>0.49519230769230771</v>
      </c>
      <c r="M6" s="733" t="s">
        <v>1</v>
      </c>
      <c r="N6" s="270"/>
    </row>
    <row r="7" spans="1:14" ht="14.4" customHeight="1" x14ac:dyDescent="0.3">
      <c r="A7" s="729">
        <v>25</v>
      </c>
      <c r="B7" s="730" t="s">
        <v>1061</v>
      </c>
      <c r="C7" s="733">
        <v>0</v>
      </c>
      <c r="D7" s="733">
        <v>4</v>
      </c>
      <c r="E7" s="733">
        <v>0</v>
      </c>
      <c r="F7" s="803" t="s">
        <v>557</v>
      </c>
      <c r="G7" s="733">
        <v>4</v>
      </c>
      <c r="H7" s="803">
        <v>1</v>
      </c>
      <c r="I7" s="733" t="s">
        <v>557</v>
      </c>
      <c r="J7" s="803" t="s">
        <v>557</v>
      </c>
      <c r="K7" s="733" t="s">
        <v>557</v>
      </c>
      <c r="L7" s="803">
        <v>0</v>
      </c>
      <c r="M7" s="733" t="s">
        <v>1</v>
      </c>
      <c r="N7" s="270"/>
    </row>
    <row r="8" spans="1:14" ht="14.4" customHeight="1" x14ac:dyDescent="0.3">
      <c r="A8" s="729" t="s">
        <v>555</v>
      </c>
      <c r="B8" s="730" t="s">
        <v>3</v>
      </c>
      <c r="C8" s="733">
        <v>281644.60000000009</v>
      </c>
      <c r="D8" s="733">
        <v>1668</v>
      </c>
      <c r="E8" s="733">
        <v>143600.93000000008</v>
      </c>
      <c r="F8" s="803">
        <v>0.50986573149281056</v>
      </c>
      <c r="G8" s="733">
        <v>844</v>
      </c>
      <c r="H8" s="803">
        <v>0.50599520383693042</v>
      </c>
      <c r="I8" s="733">
        <v>138043.67000000004</v>
      </c>
      <c r="J8" s="803">
        <v>0.49013426850718955</v>
      </c>
      <c r="K8" s="733">
        <v>824</v>
      </c>
      <c r="L8" s="803">
        <v>0.49400479616306953</v>
      </c>
      <c r="M8" s="733" t="s">
        <v>568</v>
      </c>
      <c r="N8" s="270"/>
    </row>
    <row r="10" spans="1:14" ht="14.4" customHeight="1" x14ac:dyDescent="0.3">
      <c r="A10" s="729">
        <v>25</v>
      </c>
      <c r="B10" s="730" t="s">
        <v>1059</v>
      </c>
      <c r="C10" s="733" t="s">
        <v>557</v>
      </c>
      <c r="D10" s="733" t="s">
        <v>557</v>
      </c>
      <c r="E10" s="733" t="s">
        <v>557</v>
      </c>
      <c r="F10" s="803" t="s">
        <v>557</v>
      </c>
      <c r="G10" s="733" t="s">
        <v>557</v>
      </c>
      <c r="H10" s="803" t="s">
        <v>557</v>
      </c>
      <c r="I10" s="733" t="s">
        <v>557</v>
      </c>
      <c r="J10" s="803" t="s">
        <v>557</v>
      </c>
      <c r="K10" s="733" t="s">
        <v>557</v>
      </c>
      <c r="L10" s="803" t="s">
        <v>557</v>
      </c>
      <c r="M10" s="733" t="s">
        <v>73</v>
      </c>
      <c r="N10" s="270"/>
    </row>
    <row r="11" spans="1:14" ht="14.4" customHeight="1" x14ac:dyDescent="0.3">
      <c r="A11" s="729" t="s">
        <v>1062</v>
      </c>
      <c r="B11" s="730" t="s">
        <v>1060</v>
      </c>
      <c r="C11" s="733">
        <v>8312.69</v>
      </c>
      <c r="D11" s="733">
        <v>10</v>
      </c>
      <c r="E11" s="733">
        <v>7383.04</v>
      </c>
      <c r="F11" s="803">
        <v>0.88816496224447194</v>
      </c>
      <c r="G11" s="733">
        <v>5</v>
      </c>
      <c r="H11" s="803">
        <v>0.5</v>
      </c>
      <c r="I11" s="733">
        <v>929.65</v>
      </c>
      <c r="J11" s="803">
        <v>0.11183503775552799</v>
      </c>
      <c r="K11" s="733">
        <v>5</v>
      </c>
      <c r="L11" s="803">
        <v>0.5</v>
      </c>
      <c r="M11" s="733" t="s">
        <v>1</v>
      </c>
      <c r="N11" s="270"/>
    </row>
    <row r="12" spans="1:14" ht="14.4" customHeight="1" x14ac:dyDescent="0.3">
      <c r="A12" s="729" t="s">
        <v>1062</v>
      </c>
      <c r="B12" s="730" t="s">
        <v>1063</v>
      </c>
      <c r="C12" s="733">
        <v>8312.69</v>
      </c>
      <c r="D12" s="733">
        <v>10</v>
      </c>
      <c r="E12" s="733">
        <v>7383.04</v>
      </c>
      <c r="F12" s="803">
        <v>0.88816496224447194</v>
      </c>
      <c r="G12" s="733">
        <v>5</v>
      </c>
      <c r="H12" s="803">
        <v>0.5</v>
      </c>
      <c r="I12" s="733">
        <v>929.65</v>
      </c>
      <c r="J12" s="803">
        <v>0.11183503775552799</v>
      </c>
      <c r="K12" s="733">
        <v>5</v>
      </c>
      <c r="L12" s="803">
        <v>0.5</v>
      </c>
      <c r="M12" s="733" t="s">
        <v>572</v>
      </c>
      <c r="N12" s="270"/>
    </row>
    <row r="13" spans="1:14" ht="14.4" customHeight="1" x14ac:dyDescent="0.3">
      <c r="A13" s="729" t="s">
        <v>557</v>
      </c>
      <c r="B13" s="730" t="s">
        <v>557</v>
      </c>
      <c r="C13" s="733" t="s">
        <v>557</v>
      </c>
      <c r="D13" s="733" t="s">
        <v>557</v>
      </c>
      <c r="E13" s="733" t="s">
        <v>557</v>
      </c>
      <c r="F13" s="803" t="s">
        <v>557</v>
      </c>
      <c r="G13" s="733" t="s">
        <v>557</v>
      </c>
      <c r="H13" s="803" t="s">
        <v>557</v>
      </c>
      <c r="I13" s="733" t="s">
        <v>557</v>
      </c>
      <c r="J13" s="803" t="s">
        <v>557</v>
      </c>
      <c r="K13" s="733" t="s">
        <v>557</v>
      </c>
      <c r="L13" s="803" t="s">
        <v>557</v>
      </c>
      <c r="M13" s="733" t="s">
        <v>573</v>
      </c>
      <c r="N13" s="270"/>
    </row>
    <row r="14" spans="1:14" ht="14.4" customHeight="1" x14ac:dyDescent="0.3">
      <c r="A14" s="729" t="s">
        <v>1064</v>
      </c>
      <c r="B14" s="730" t="s">
        <v>1060</v>
      </c>
      <c r="C14" s="733">
        <v>187377.17000000007</v>
      </c>
      <c r="D14" s="733">
        <v>1043</v>
      </c>
      <c r="E14" s="733">
        <v>91076.020000000048</v>
      </c>
      <c r="F14" s="803">
        <v>0.48605718615560267</v>
      </c>
      <c r="G14" s="733">
        <v>528</v>
      </c>
      <c r="H14" s="803">
        <v>0.50623202301054648</v>
      </c>
      <c r="I14" s="733">
        <v>96301.150000000023</v>
      </c>
      <c r="J14" s="803">
        <v>0.51394281384439733</v>
      </c>
      <c r="K14" s="733">
        <v>515</v>
      </c>
      <c r="L14" s="803">
        <v>0.49376797698945352</v>
      </c>
      <c r="M14" s="733" t="s">
        <v>1</v>
      </c>
      <c r="N14" s="270"/>
    </row>
    <row r="15" spans="1:14" ht="14.4" customHeight="1" x14ac:dyDescent="0.3">
      <c r="A15" s="729" t="s">
        <v>1064</v>
      </c>
      <c r="B15" s="730" t="s">
        <v>1061</v>
      </c>
      <c r="C15" s="733">
        <v>0</v>
      </c>
      <c r="D15" s="733">
        <v>4</v>
      </c>
      <c r="E15" s="733">
        <v>0</v>
      </c>
      <c r="F15" s="803" t="s">
        <v>557</v>
      </c>
      <c r="G15" s="733">
        <v>4</v>
      </c>
      <c r="H15" s="803">
        <v>1</v>
      </c>
      <c r="I15" s="733" t="s">
        <v>557</v>
      </c>
      <c r="J15" s="803" t="s">
        <v>557</v>
      </c>
      <c r="K15" s="733" t="s">
        <v>557</v>
      </c>
      <c r="L15" s="803">
        <v>0</v>
      </c>
      <c r="M15" s="733" t="s">
        <v>1</v>
      </c>
      <c r="N15" s="270"/>
    </row>
    <row r="16" spans="1:14" ht="14.4" customHeight="1" x14ac:dyDescent="0.3">
      <c r="A16" s="729" t="s">
        <v>1064</v>
      </c>
      <c r="B16" s="730" t="s">
        <v>1065</v>
      </c>
      <c r="C16" s="733">
        <v>187377.17000000007</v>
      </c>
      <c r="D16" s="733">
        <v>1047</v>
      </c>
      <c r="E16" s="733">
        <v>91076.020000000048</v>
      </c>
      <c r="F16" s="803">
        <v>0.48605718615560267</v>
      </c>
      <c r="G16" s="733">
        <v>532</v>
      </c>
      <c r="H16" s="803">
        <v>0.50811843361986631</v>
      </c>
      <c r="I16" s="733">
        <v>96301.150000000023</v>
      </c>
      <c r="J16" s="803">
        <v>0.51394281384439733</v>
      </c>
      <c r="K16" s="733">
        <v>515</v>
      </c>
      <c r="L16" s="803">
        <v>0.49188156638013369</v>
      </c>
      <c r="M16" s="733" t="s">
        <v>572</v>
      </c>
      <c r="N16" s="270"/>
    </row>
    <row r="17" spans="1:14" ht="14.4" customHeight="1" x14ac:dyDescent="0.3">
      <c r="A17" s="729" t="s">
        <v>557</v>
      </c>
      <c r="B17" s="730" t="s">
        <v>557</v>
      </c>
      <c r="C17" s="733" t="s">
        <v>557</v>
      </c>
      <c r="D17" s="733" t="s">
        <v>557</v>
      </c>
      <c r="E17" s="733" t="s">
        <v>557</v>
      </c>
      <c r="F17" s="803" t="s">
        <v>557</v>
      </c>
      <c r="G17" s="733" t="s">
        <v>557</v>
      </c>
      <c r="H17" s="803" t="s">
        <v>557</v>
      </c>
      <c r="I17" s="733" t="s">
        <v>557</v>
      </c>
      <c r="J17" s="803" t="s">
        <v>557</v>
      </c>
      <c r="K17" s="733" t="s">
        <v>557</v>
      </c>
      <c r="L17" s="803" t="s">
        <v>557</v>
      </c>
      <c r="M17" s="733" t="s">
        <v>573</v>
      </c>
      <c r="N17" s="270"/>
    </row>
    <row r="18" spans="1:14" ht="14.4" customHeight="1" x14ac:dyDescent="0.3">
      <c r="A18" s="729" t="s">
        <v>1066</v>
      </c>
      <c r="B18" s="730" t="s">
        <v>1060</v>
      </c>
      <c r="C18" s="733">
        <v>25024.370000000003</v>
      </c>
      <c r="D18" s="733">
        <v>164</v>
      </c>
      <c r="E18" s="733">
        <v>13197.130000000001</v>
      </c>
      <c r="F18" s="803">
        <v>0.52737111863355601</v>
      </c>
      <c r="G18" s="733">
        <v>86</v>
      </c>
      <c r="H18" s="803">
        <v>0.52439024390243905</v>
      </c>
      <c r="I18" s="733">
        <v>11827.240000000002</v>
      </c>
      <c r="J18" s="803">
        <v>0.47262888136644399</v>
      </c>
      <c r="K18" s="733">
        <v>78</v>
      </c>
      <c r="L18" s="803">
        <v>0.47560975609756095</v>
      </c>
      <c r="M18" s="733" t="s">
        <v>1</v>
      </c>
      <c r="N18" s="270"/>
    </row>
    <row r="19" spans="1:14" ht="14.4" customHeight="1" x14ac:dyDescent="0.3">
      <c r="A19" s="729" t="s">
        <v>1066</v>
      </c>
      <c r="B19" s="730" t="s">
        <v>1067</v>
      </c>
      <c r="C19" s="733">
        <v>25024.370000000003</v>
      </c>
      <c r="D19" s="733">
        <v>164</v>
      </c>
      <c r="E19" s="733">
        <v>13197.130000000001</v>
      </c>
      <c r="F19" s="803">
        <v>0.52737111863355601</v>
      </c>
      <c r="G19" s="733">
        <v>86</v>
      </c>
      <c r="H19" s="803">
        <v>0.52439024390243905</v>
      </c>
      <c r="I19" s="733">
        <v>11827.240000000002</v>
      </c>
      <c r="J19" s="803">
        <v>0.47262888136644399</v>
      </c>
      <c r="K19" s="733">
        <v>78</v>
      </c>
      <c r="L19" s="803">
        <v>0.47560975609756095</v>
      </c>
      <c r="M19" s="733" t="s">
        <v>572</v>
      </c>
      <c r="N19" s="270"/>
    </row>
    <row r="20" spans="1:14" ht="14.4" customHeight="1" x14ac:dyDescent="0.3">
      <c r="A20" s="729" t="s">
        <v>557</v>
      </c>
      <c r="B20" s="730" t="s">
        <v>557</v>
      </c>
      <c r="C20" s="733" t="s">
        <v>557</v>
      </c>
      <c r="D20" s="733" t="s">
        <v>557</v>
      </c>
      <c r="E20" s="733" t="s">
        <v>557</v>
      </c>
      <c r="F20" s="803" t="s">
        <v>557</v>
      </c>
      <c r="G20" s="733" t="s">
        <v>557</v>
      </c>
      <c r="H20" s="803" t="s">
        <v>557</v>
      </c>
      <c r="I20" s="733" t="s">
        <v>557</v>
      </c>
      <c r="J20" s="803" t="s">
        <v>557</v>
      </c>
      <c r="K20" s="733" t="s">
        <v>557</v>
      </c>
      <c r="L20" s="803" t="s">
        <v>557</v>
      </c>
      <c r="M20" s="733" t="s">
        <v>573</v>
      </c>
      <c r="N20" s="270"/>
    </row>
    <row r="21" spans="1:14" ht="14.4" customHeight="1" x14ac:dyDescent="0.3">
      <c r="A21" s="729" t="s">
        <v>1068</v>
      </c>
      <c r="B21" s="730" t="s">
        <v>1060</v>
      </c>
      <c r="C21" s="733">
        <v>60930.370000000017</v>
      </c>
      <c r="D21" s="733">
        <v>447</v>
      </c>
      <c r="E21" s="733">
        <v>31944.74</v>
      </c>
      <c r="F21" s="803">
        <v>0.52428271812562421</v>
      </c>
      <c r="G21" s="733">
        <v>221</v>
      </c>
      <c r="H21" s="803">
        <v>0.49440715883668906</v>
      </c>
      <c r="I21" s="733">
        <v>28985.630000000016</v>
      </c>
      <c r="J21" s="803">
        <v>0.47571728187437573</v>
      </c>
      <c r="K21" s="733">
        <v>226</v>
      </c>
      <c r="L21" s="803">
        <v>0.50559284116331094</v>
      </c>
      <c r="M21" s="733" t="s">
        <v>1</v>
      </c>
      <c r="N21" s="270"/>
    </row>
    <row r="22" spans="1:14" ht="14.4" customHeight="1" x14ac:dyDescent="0.3">
      <c r="A22" s="729" t="s">
        <v>1068</v>
      </c>
      <c r="B22" s="730" t="s">
        <v>1069</v>
      </c>
      <c r="C22" s="733">
        <v>60930.370000000017</v>
      </c>
      <c r="D22" s="733">
        <v>447</v>
      </c>
      <c r="E22" s="733">
        <v>31944.74</v>
      </c>
      <c r="F22" s="803">
        <v>0.52428271812562421</v>
      </c>
      <c r="G22" s="733">
        <v>221</v>
      </c>
      <c r="H22" s="803">
        <v>0.49440715883668906</v>
      </c>
      <c r="I22" s="733">
        <v>28985.630000000016</v>
      </c>
      <c r="J22" s="803">
        <v>0.47571728187437573</v>
      </c>
      <c r="K22" s="733">
        <v>226</v>
      </c>
      <c r="L22" s="803">
        <v>0.50559284116331094</v>
      </c>
      <c r="M22" s="733" t="s">
        <v>572</v>
      </c>
      <c r="N22" s="270"/>
    </row>
    <row r="23" spans="1:14" ht="14.4" customHeight="1" x14ac:dyDescent="0.3">
      <c r="A23" s="729" t="s">
        <v>557</v>
      </c>
      <c r="B23" s="730" t="s">
        <v>557</v>
      </c>
      <c r="C23" s="733" t="s">
        <v>557</v>
      </c>
      <c r="D23" s="733" t="s">
        <v>557</v>
      </c>
      <c r="E23" s="733" t="s">
        <v>557</v>
      </c>
      <c r="F23" s="803" t="s">
        <v>557</v>
      </c>
      <c r="G23" s="733" t="s">
        <v>557</v>
      </c>
      <c r="H23" s="803" t="s">
        <v>557</v>
      </c>
      <c r="I23" s="733" t="s">
        <v>557</v>
      </c>
      <c r="J23" s="803" t="s">
        <v>557</v>
      </c>
      <c r="K23" s="733" t="s">
        <v>557</v>
      </c>
      <c r="L23" s="803" t="s">
        <v>557</v>
      </c>
      <c r="M23" s="733" t="s">
        <v>573</v>
      </c>
      <c r="N23" s="270"/>
    </row>
    <row r="24" spans="1:14" ht="14.4" customHeight="1" x14ac:dyDescent="0.3">
      <c r="A24" s="729" t="s">
        <v>555</v>
      </c>
      <c r="B24" s="730" t="s">
        <v>1070</v>
      </c>
      <c r="C24" s="733">
        <v>281644.60000000009</v>
      </c>
      <c r="D24" s="733">
        <v>1668</v>
      </c>
      <c r="E24" s="733">
        <v>143600.93000000005</v>
      </c>
      <c r="F24" s="803">
        <v>0.50986573149281045</v>
      </c>
      <c r="G24" s="733">
        <v>844</v>
      </c>
      <c r="H24" s="803">
        <v>0.50599520383693042</v>
      </c>
      <c r="I24" s="733">
        <v>138043.67000000004</v>
      </c>
      <c r="J24" s="803">
        <v>0.49013426850718955</v>
      </c>
      <c r="K24" s="733">
        <v>824</v>
      </c>
      <c r="L24" s="803">
        <v>0.49400479616306953</v>
      </c>
      <c r="M24" s="733" t="s">
        <v>568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1071</v>
      </c>
    </row>
    <row r="27" spans="1:14" ht="14.4" customHeight="1" x14ac:dyDescent="0.3">
      <c r="A27" s="804" t="s">
        <v>1072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1073</v>
      </c>
      <c r="B5" s="797">
        <v>1234.8800000000001</v>
      </c>
      <c r="C5" s="741">
        <v>1</v>
      </c>
      <c r="D5" s="810"/>
      <c r="E5" s="813" t="s">
        <v>1073</v>
      </c>
      <c r="F5" s="797">
        <v>463.08000000000004</v>
      </c>
      <c r="G5" s="765">
        <v>0.375</v>
      </c>
      <c r="H5" s="745"/>
      <c r="I5" s="788"/>
      <c r="J5" s="816">
        <v>771.80000000000007</v>
      </c>
      <c r="K5" s="765">
        <v>0.625</v>
      </c>
      <c r="L5" s="745"/>
      <c r="M5" s="788"/>
    </row>
    <row r="6" spans="1:13" ht="14.4" customHeight="1" x14ac:dyDescent="0.3">
      <c r="A6" s="807" t="s">
        <v>1074</v>
      </c>
      <c r="B6" s="798">
        <v>270.46000000000004</v>
      </c>
      <c r="C6" s="748">
        <v>1</v>
      </c>
      <c r="D6" s="811">
        <v>2</v>
      </c>
      <c r="E6" s="814" t="s">
        <v>1074</v>
      </c>
      <c r="F6" s="798">
        <v>154.36000000000001</v>
      </c>
      <c r="G6" s="766">
        <v>0.57073134659469049</v>
      </c>
      <c r="H6" s="752">
        <v>1</v>
      </c>
      <c r="I6" s="789">
        <v>0.5</v>
      </c>
      <c r="J6" s="817">
        <v>116.1</v>
      </c>
      <c r="K6" s="766">
        <v>0.4292686534053094</v>
      </c>
      <c r="L6" s="752">
        <v>1</v>
      </c>
      <c r="M6" s="789">
        <v>0.5</v>
      </c>
    </row>
    <row r="7" spans="1:13" ht="14.4" customHeight="1" x14ac:dyDescent="0.3">
      <c r="A7" s="807" t="s">
        <v>1075</v>
      </c>
      <c r="B7" s="798">
        <v>22971.490000000005</v>
      </c>
      <c r="C7" s="748">
        <v>1</v>
      </c>
      <c r="D7" s="811">
        <v>163</v>
      </c>
      <c r="E7" s="814" t="s">
        <v>1075</v>
      </c>
      <c r="F7" s="798">
        <v>14443.960000000003</v>
      </c>
      <c r="G7" s="766">
        <v>0.62877767180100197</v>
      </c>
      <c r="H7" s="752">
        <v>97</v>
      </c>
      <c r="I7" s="789">
        <v>0.59509202453987731</v>
      </c>
      <c r="J7" s="817">
        <v>8527.5300000000007</v>
      </c>
      <c r="K7" s="766">
        <v>0.37122232819899792</v>
      </c>
      <c r="L7" s="752">
        <v>66</v>
      </c>
      <c r="M7" s="789">
        <v>0.40490797546012269</v>
      </c>
    </row>
    <row r="8" spans="1:13" ht="14.4" customHeight="1" x14ac:dyDescent="0.3">
      <c r="A8" s="807" t="s">
        <v>1076</v>
      </c>
      <c r="B8" s="798">
        <v>18735.030000000002</v>
      </c>
      <c r="C8" s="748">
        <v>1</v>
      </c>
      <c r="D8" s="811">
        <v>127</v>
      </c>
      <c r="E8" s="814" t="s">
        <v>1076</v>
      </c>
      <c r="F8" s="798">
        <v>9943.4100000000017</v>
      </c>
      <c r="G8" s="766">
        <v>0.53073894197126992</v>
      </c>
      <c r="H8" s="752">
        <v>67</v>
      </c>
      <c r="I8" s="789">
        <v>0.52755905511811019</v>
      </c>
      <c r="J8" s="817">
        <v>8791.6200000000008</v>
      </c>
      <c r="K8" s="766">
        <v>0.46926105802873014</v>
      </c>
      <c r="L8" s="752">
        <v>60</v>
      </c>
      <c r="M8" s="789">
        <v>0.47244094488188976</v>
      </c>
    </row>
    <row r="9" spans="1:13" ht="14.4" customHeight="1" x14ac:dyDescent="0.3">
      <c r="A9" s="807" t="s">
        <v>1077</v>
      </c>
      <c r="B9" s="798">
        <v>24212.209999999992</v>
      </c>
      <c r="C9" s="748">
        <v>1</v>
      </c>
      <c r="D9" s="811">
        <v>164</v>
      </c>
      <c r="E9" s="814" t="s">
        <v>1077</v>
      </c>
      <c r="F9" s="798">
        <v>13711.779999999993</v>
      </c>
      <c r="G9" s="766">
        <v>0.56631674679841282</v>
      </c>
      <c r="H9" s="752">
        <v>86</v>
      </c>
      <c r="I9" s="789">
        <v>0.52439024390243905</v>
      </c>
      <c r="J9" s="817">
        <v>10500.429999999997</v>
      </c>
      <c r="K9" s="766">
        <v>0.43368325320158713</v>
      </c>
      <c r="L9" s="752">
        <v>78</v>
      </c>
      <c r="M9" s="789">
        <v>0.47560975609756095</v>
      </c>
    </row>
    <row r="10" spans="1:13" ht="14.4" customHeight="1" x14ac:dyDescent="0.3">
      <c r="A10" s="807" t="s">
        <v>1078</v>
      </c>
      <c r="B10" s="798">
        <v>2577.6000000000004</v>
      </c>
      <c r="C10" s="748">
        <v>1</v>
      </c>
      <c r="D10" s="811">
        <v>17</v>
      </c>
      <c r="E10" s="814" t="s">
        <v>1078</v>
      </c>
      <c r="F10" s="798">
        <v>1827.1800000000003</v>
      </c>
      <c r="G10" s="766">
        <v>0.70886871508379889</v>
      </c>
      <c r="H10" s="752">
        <v>12</v>
      </c>
      <c r="I10" s="789">
        <v>0.70588235294117652</v>
      </c>
      <c r="J10" s="817">
        <v>750.42000000000007</v>
      </c>
      <c r="K10" s="766">
        <v>0.29113128491620111</v>
      </c>
      <c r="L10" s="752">
        <v>5</v>
      </c>
      <c r="M10" s="789">
        <v>0.29411764705882354</v>
      </c>
    </row>
    <row r="11" spans="1:13" ht="14.4" customHeight="1" x14ac:dyDescent="0.3">
      <c r="A11" s="807" t="s">
        <v>1079</v>
      </c>
      <c r="B11" s="798">
        <v>10465.51</v>
      </c>
      <c r="C11" s="748">
        <v>1</v>
      </c>
      <c r="D11" s="811">
        <v>78</v>
      </c>
      <c r="E11" s="814" t="s">
        <v>1079</v>
      </c>
      <c r="F11" s="798">
        <v>4681.59</v>
      </c>
      <c r="G11" s="766">
        <v>0.44733510359265816</v>
      </c>
      <c r="H11" s="752">
        <v>35</v>
      </c>
      <c r="I11" s="789">
        <v>0.44871794871794873</v>
      </c>
      <c r="J11" s="817">
        <v>5783.92</v>
      </c>
      <c r="K11" s="766">
        <v>0.55266489640734184</v>
      </c>
      <c r="L11" s="752">
        <v>43</v>
      </c>
      <c r="M11" s="789">
        <v>0.55128205128205132</v>
      </c>
    </row>
    <row r="12" spans="1:13" ht="14.4" customHeight="1" x14ac:dyDescent="0.3">
      <c r="A12" s="807" t="s">
        <v>1080</v>
      </c>
      <c r="B12" s="798">
        <v>21434.550000000003</v>
      </c>
      <c r="C12" s="748">
        <v>1</v>
      </c>
      <c r="D12" s="811">
        <v>153</v>
      </c>
      <c r="E12" s="814" t="s">
        <v>1080</v>
      </c>
      <c r="F12" s="798">
        <v>9343.85</v>
      </c>
      <c r="G12" s="766">
        <v>0.43592471033914865</v>
      </c>
      <c r="H12" s="752">
        <v>73</v>
      </c>
      <c r="I12" s="789">
        <v>0.47712418300653597</v>
      </c>
      <c r="J12" s="817">
        <v>12090.700000000004</v>
      </c>
      <c r="K12" s="766">
        <v>0.56407528966085141</v>
      </c>
      <c r="L12" s="752">
        <v>80</v>
      </c>
      <c r="M12" s="789">
        <v>0.52287581699346408</v>
      </c>
    </row>
    <row r="13" spans="1:13" ht="14.4" customHeight="1" x14ac:dyDescent="0.3">
      <c r="A13" s="807" t="s">
        <v>1081</v>
      </c>
      <c r="B13" s="798">
        <v>380.69</v>
      </c>
      <c r="C13" s="748">
        <v>1</v>
      </c>
      <c r="D13" s="811">
        <v>4</v>
      </c>
      <c r="E13" s="814" t="s">
        <v>1081</v>
      </c>
      <c r="F13" s="798">
        <v>208.70999999999998</v>
      </c>
      <c r="G13" s="766">
        <v>0.54824135123066009</v>
      </c>
      <c r="H13" s="752">
        <v>2</v>
      </c>
      <c r="I13" s="789">
        <v>0.5</v>
      </c>
      <c r="J13" s="817">
        <v>171.98000000000002</v>
      </c>
      <c r="K13" s="766">
        <v>0.45175864876933991</v>
      </c>
      <c r="L13" s="752">
        <v>2</v>
      </c>
      <c r="M13" s="789">
        <v>0.5</v>
      </c>
    </row>
    <row r="14" spans="1:13" ht="14.4" customHeight="1" x14ac:dyDescent="0.3">
      <c r="A14" s="807" t="s">
        <v>1082</v>
      </c>
      <c r="B14" s="798">
        <v>14392.61</v>
      </c>
      <c r="C14" s="748">
        <v>1</v>
      </c>
      <c r="D14" s="811">
        <v>86</v>
      </c>
      <c r="E14" s="814" t="s">
        <v>1082</v>
      </c>
      <c r="F14" s="798">
        <v>7614.8200000000006</v>
      </c>
      <c r="G14" s="766">
        <v>0.52907846457313856</v>
      </c>
      <c r="H14" s="752">
        <v>43</v>
      </c>
      <c r="I14" s="789">
        <v>0.5</v>
      </c>
      <c r="J14" s="817">
        <v>6777.7900000000009</v>
      </c>
      <c r="K14" s="766">
        <v>0.47092153542686149</v>
      </c>
      <c r="L14" s="752">
        <v>43</v>
      </c>
      <c r="M14" s="789">
        <v>0.5</v>
      </c>
    </row>
    <row r="15" spans="1:13" ht="14.4" customHeight="1" x14ac:dyDescent="0.3">
      <c r="A15" s="807" t="s">
        <v>1083</v>
      </c>
      <c r="B15" s="798">
        <v>8202.1700000000019</v>
      </c>
      <c r="C15" s="748">
        <v>1</v>
      </c>
      <c r="D15" s="811">
        <v>52</v>
      </c>
      <c r="E15" s="814" t="s">
        <v>1083</v>
      </c>
      <c r="F15" s="798">
        <v>3870.75</v>
      </c>
      <c r="G15" s="766">
        <v>0.47191779736338058</v>
      </c>
      <c r="H15" s="752">
        <v>25</v>
      </c>
      <c r="I15" s="789">
        <v>0.48076923076923078</v>
      </c>
      <c r="J15" s="817">
        <v>4331.420000000001</v>
      </c>
      <c r="K15" s="766">
        <v>0.52808220263661931</v>
      </c>
      <c r="L15" s="752">
        <v>27</v>
      </c>
      <c r="M15" s="789">
        <v>0.51923076923076927</v>
      </c>
    </row>
    <row r="16" spans="1:13" ht="14.4" customHeight="1" x14ac:dyDescent="0.3">
      <c r="A16" s="807" t="s">
        <v>1084</v>
      </c>
      <c r="B16" s="798">
        <v>3287.0800000000004</v>
      </c>
      <c r="C16" s="748">
        <v>1</v>
      </c>
      <c r="D16" s="811">
        <v>21</v>
      </c>
      <c r="E16" s="814" t="s">
        <v>1084</v>
      </c>
      <c r="F16" s="798">
        <v>1234.8800000000001</v>
      </c>
      <c r="G16" s="766">
        <v>0.37567689256117892</v>
      </c>
      <c r="H16" s="752">
        <v>8</v>
      </c>
      <c r="I16" s="789">
        <v>0.38095238095238093</v>
      </c>
      <c r="J16" s="817">
        <v>2052.2000000000003</v>
      </c>
      <c r="K16" s="766">
        <v>0.62432310743882113</v>
      </c>
      <c r="L16" s="752">
        <v>13</v>
      </c>
      <c r="M16" s="789">
        <v>0.61904761904761907</v>
      </c>
    </row>
    <row r="17" spans="1:13" ht="14.4" customHeight="1" x14ac:dyDescent="0.3">
      <c r="A17" s="807" t="s">
        <v>1085</v>
      </c>
      <c r="B17" s="798">
        <v>308.72000000000003</v>
      </c>
      <c r="C17" s="748">
        <v>1</v>
      </c>
      <c r="D17" s="811">
        <v>2</v>
      </c>
      <c r="E17" s="814" t="s">
        <v>1085</v>
      </c>
      <c r="F17" s="798">
        <v>154.36000000000001</v>
      </c>
      <c r="G17" s="766">
        <v>0.5</v>
      </c>
      <c r="H17" s="752">
        <v>1</v>
      </c>
      <c r="I17" s="789">
        <v>0.5</v>
      </c>
      <c r="J17" s="817">
        <v>154.36000000000001</v>
      </c>
      <c r="K17" s="766">
        <v>0.5</v>
      </c>
      <c r="L17" s="752">
        <v>1</v>
      </c>
      <c r="M17" s="789">
        <v>0.5</v>
      </c>
    </row>
    <row r="18" spans="1:13" ht="14.4" customHeight="1" x14ac:dyDescent="0.3">
      <c r="A18" s="807" t="s">
        <v>1086</v>
      </c>
      <c r="B18" s="798">
        <v>1115.7600000000002</v>
      </c>
      <c r="C18" s="748">
        <v>1</v>
      </c>
      <c r="D18" s="811">
        <v>9</v>
      </c>
      <c r="E18" s="814" t="s">
        <v>1086</v>
      </c>
      <c r="F18" s="798">
        <v>635.06000000000006</v>
      </c>
      <c r="G18" s="766">
        <v>0.56917258191725817</v>
      </c>
      <c r="H18" s="752">
        <v>5</v>
      </c>
      <c r="I18" s="789">
        <v>0.55555555555555558</v>
      </c>
      <c r="J18" s="817">
        <v>480.70000000000005</v>
      </c>
      <c r="K18" s="766">
        <v>0.43082741808274178</v>
      </c>
      <c r="L18" s="752">
        <v>4</v>
      </c>
      <c r="M18" s="789">
        <v>0.44444444444444442</v>
      </c>
    </row>
    <row r="19" spans="1:13" ht="14.4" customHeight="1" x14ac:dyDescent="0.3">
      <c r="A19" s="807" t="s">
        <v>1087</v>
      </c>
      <c r="B19" s="798">
        <v>1729.44</v>
      </c>
      <c r="C19" s="748">
        <v>1</v>
      </c>
      <c r="D19" s="811">
        <v>14</v>
      </c>
      <c r="E19" s="814" t="s">
        <v>1087</v>
      </c>
      <c r="F19" s="798">
        <v>750.42000000000007</v>
      </c>
      <c r="G19" s="766">
        <v>0.43390924229808497</v>
      </c>
      <c r="H19" s="752">
        <v>6</v>
      </c>
      <c r="I19" s="789">
        <v>0.42857142857142855</v>
      </c>
      <c r="J19" s="817">
        <v>979.0200000000001</v>
      </c>
      <c r="K19" s="766">
        <v>0.56609075770191508</v>
      </c>
      <c r="L19" s="752">
        <v>8</v>
      </c>
      <c r="M19" s="789">
        <v>0.5714285714285714</v>
      </c>
    </row>
    <row r="20" spans="1:13" ht="14.4" customHeight="1" x14ac:dyDescent="0.3">
      <c r="A20" s="807" t="s">
        <v>1088</v>
      </c>
      <c r="B20" s="798">
        <v>4856.0500000000011</v>
      </c>
      <c r="C20" s="748">
        <v>1</v>
      </c>
      <c r="D20" s="811">
        <v>37</v>
      </c>
      <c r="E20" s="814" t="s">
        <v>1088</v>
      </c>
      <c r="F20" s="798">
        <v>1936.6700000000005</v>
      </c>
      <c r="G20" s="766">
        <v>0.39881591005034961</v>
      </c>
      <c r="H20" s="752">
        <v>15</v>
      </c>
      <c r="I20" s="789">
        <v>0.40540540540540543</v>
      </c>
      <c r="J20" s="817">
        <v>2919.3800000000006</v>
      </c>
      <c r="K20" s="766">
        <v>0.60118408994965045</v>
      </c>
      <c r="L20" s="752">
        <v>22</v>
      </c>
      <c r="M20" s="789">
        <v>0.59459459459459463</v>
      </c>
    </row>
    <row r="21" spans="1:13" ht="14.4" customHeight="1" x14ac:dyDescent="0.3">
      <c r="A21" s="807" t="s">
        <v>1089</v>
      </c>
      <c r="B21" s="798">
        <v>20557.120000000003</v>
      </c>
      <c r="C21" s="748">
        <v>1</v>
      </c>
      <c r="D21" s="811">
        <v>143</v>
      </c>
      <c r="E21" s="814" t="s">
        <v>1089</v>
      </c>
      <c r="F21" s="798">
        <v>11537.68</v>
      </c>
      <c r="G21" s="766">
        <v>0.56124982487819297</v>
      </c>
      <c r="H21" s="752">
        <v>76</v>
      </c>
      <c r="I21" s="789">
        <v>0.53146853146853146</v>
      </c>
      <c r="J21" s="817">
        <v>9019.44</v>
      </c>
      <c r="K21" s="766">
        <v>0.43875017512180692</v>
      </c>
      <c r="L21" s="752">
        <v>67</v>
      </c>
      <c r="M21" s="789">
        <v>0.46853146853146854</v>
      </c>
    </row>
    <row r="22" spans="1:13" ht="14.4" customHeight="1" x14ac:dyDescent="0.3">
      <c r="A22" s="807" t="s">
        <v>1090</v>
      </c>
      <c r="B22" s="798">
        <v>2710.26</v>
      </c>
      <c r="C22" s="748">
        <v>1</v>
      </c>
      <c r="D22" s="811">
        <v>20</v>
      </c>
      <c r="E22" s="814" t="s">
        <v>1090</v>
      </c>
      <c r="F22" s="798">
        <v>1170.25</v>
      </c>
      <c r="G22" s="766">
        <v>0.43178514238486343</v>
      </c>
      <c r="H22" s="752">
        <v>9</v>
      </c>
      <c r="I22" s="789">
        <v>0.45</v>
      </c>
      <c r="J22" s="817">
        <v>1540.01</v>
      </c>
      <c r="K22" s="766">
        <v>0.56821485761513646</v>
      </c>
      <c r="L22" s="752">
        <v>11</v>
      </c>
      <c r="M22" s="789">
        <v>0.55000000000000004</v>
      </c>
    </row>
    <row r="23" spans="1:13" ht="14.4" customHeight="1" x14ac:dyDescent="0.3">
      <c r="A23" s="807" t="s">
        <v>1091</v>
      </c>
      <c r="B23" s="798">
        <v>4193.1600000000017</v>
      </c>
      <c r="C23" s="748">
        <v>1</v>
      </c>
      <c r="D23" s="811">
        <v>26</v>
      </c>
      <c r="E23" s="814" t="s">
        <v>1091</v>
      </c>
      <c r="F23" s="798">
        <v>2693.9800000000009</v>
      </c>
      <c r="G23" s="766">
        <v>0.64247011800169795</v>
      </c>
      <c r="H23" s="752">
        <v>17</v>
      </c>
      <c r="I23" s="789">
        <v>0.65384615384615385</v>
      </c>
      <c r="J23" s="817">
        <v>1499.1800000000003</v>
      </c>
      <c r="K23" s="766">
        <v>0.35752988199830193</v>
      </c>
      <c r="L23" s="752">
        <v>9</v>
      </c>
      <c r="M23" s="789">
        <v>0.34615384615384615</v>
      </c>
    </row>
    <row r="24" spans="1:13" ht="14.4" customHeight="1" x14ac:dyDescent="0.3">
      <c r="A24" s="807" t="s">
        <v>1092</v>
      </c>
      <c r="B24" s="798">
        <v>4786.42</v>
      </c>
      <c r="C24" s="748">
        <v>1</v>
      </c>
      <c r="D24" s="811">
        <v>40</v>
      </c>
      <c r="E24" s="814" t="s">
        <v>1092</v>
      </c>
      <c r="F24" s="798">
        <v>2007.85</v>
      </c>
      <c r="G24" s="766">
        <v>0.41948888731034883</v>
      </c>
      <c r="H24" s="752">
        <v>16</v>
      </c>
      <c r="I24" s="789">
        <v>0.4</v>
      </c>
      <c r="J24" s="817">
        <v>2778.5699999999997</v>
      </c>
      <c r="K24" s="766">
        <v>0.58051111268965105</v>
      </c>
      <c r="L24" s="752">
        <v>24</v>
      </c>
      <c r="M24" s="789">
        <v>0.6</v>
      </c>
    </row>
    <row r="25" spans="1:13" ht="14.4" customHeight="1" x14ac:dyDescent="0.3">
      <c r="A25" s="807" t="s">
        <v>1093</v>
      </c>
      <c r="B25" s="798">
        <v>154.36000000000001</v>
      </c>
      <c r="C25" s="748">
        <v>1</v>
      </c>
      <c r="D25" s="811">
        <v>1</v>
      </c>
      <c r="E25" s="814" t="s">
        <v>1093</v>
      </c>
      <c r="F25" s="798">
        <v>154.36000000000001</v>
      </c>
      <c r="G25" s="766">
        <v>1</v>
      </c>
      <c r="H25" s="752">
        <v>1</v>
      </c>
      <c r="I25" s="789">
        <v>1</v>
      </c>
      <c r="J25" s="817"/>
      <c r="K25" s="766">
        <v>0</v>
      </c>
      <c r="L25" s="752"/>
      <c r="M25" s="789">
        <v>0</v>
      </c>
    </row>
    <row r="26" spans="1:13" ht="14.4" customHeight="1" x14ac:dyDescent="0.3">
      <c r="A26" s="807" t="s">
        <v>1094</v>
      </c>
      <c r="B26" s="798">
        <v>2402.7200000000003</v>
      </c>
      <c r="C26" s="748">
        <v>1</v>
      </c>
      <c r="D26" s="811">
        <v>17</v>
      </c>
      <c r="E26" s="814" t="s">
        <v>1094</v>
      </c>
      <c r="F26" s="798">
        <v>1730.9300000000003</v>
      </c>
      <c r="G26" s="766">
        <v>0.72040437504161958</v>
      </c>
      <c r="H26" s="752">
        <v>12</v>
      </c>
      <c r="I26" s="789">
        <v>0.70588235294117652</v>
      </c>
      <c r="J26" s="817">
        <v>671.79000000000008</v>
      </c>
      <c r="K26" s="766">
        <v>0.27959562495838053</v>
      </c>
      <c r="L26" s="752">
        <v>5</v>
      </c>
      <c r="M26" s="789">
        <v>0.29411764705882354</v>
      </c>
    </row>
    <row r="27" spans="1:13" ht="14.4" customHeight="1" x14ac:dyDescent="0.3">
      <c r="A27" s="807" t="s">
        <v>1095</v>
      </c>
      <c r="B27" s="798">
        <v>5153.68</v>
      </c>
      <c r="C27" s="748">
        <v>1</v>
      </c>
      <c r="D27" s="811">
        <v>36</v>
      </c>
      <c r="E27" s="814" t="s">
        <v>1095</v>
      </c>
      <c r="F27" s="798">
        <v>2385.1600000000003</v>
      </c>
      <c r="G27" s="766">
        <v>0.46280715915617582</v>
      </c>
      <c r="H27" s="752">
        <v>16</v>
      </c>
      <c r="I27" s="789">
        <v>0.44444444444444442</v>
      </c>
      <c r="J27" s="817">
        <v>2768.52</v>
      </c>
      <c r="K27" s="766">
        <v>0.53719284084382424</v>
      </c>
      <c r="L27" s="752">
        <v>20</v>
      </c>
      <c r="M27" s="789">
        <v>0.55555555555555558</v>
      </c>
    </row>
    <row r="28" spans="1:13" ht="14.4" customHeight="1" x14ac:dyDescent="0.3">
      <c r="A28" s="807" t="s">
        <v>1096</v>
      </c>
      <c r="B28" s="798">
        <v>6561.28</v>
      </c>
      <c r="C28" s="748">
        <v>1</v>
      </c>
      <c r="D28" s="811">
        <v>41</v>
      </c>
      <c r="E28" s="814" t="s">
        <v>1096</v>
      </c>
      <c r="F28" s="798">
        <v>3510.75</v>
      </c>
      <c r="G28" s="766">
        <v>0.53507090079984398</v>
      </c>
      <c r="H28" s="752">
        <v>22</v>
      </c>
      <c r="I28" s="789">
        <v>0.53658536585365857</v>
      </c>
      <c r="J28" s="817">
        <v>3050.5299999999997</v>
      </c>
      <c r="K28" s="766">
        <v>0.46492909920015607</v>
      </c>
      <c r="L28" s="752">
        <v>19</v>
      </c>
      <c r="M28" s="789">
        <v>0.46341463414634149</v>
      </c>
    </row>
    <row r="29" spans="1:13" ht="14.4" customHeight="1" x14ac:dyDescent="0.3">
      <c r="A29" s="807" t="s">
        <v>1097</v>
      </c>
      <c r="B29" s="798">
        <v>617.44000000000005</v>
      </c>
      <c r="C29" s="748">
        <v>1</v>
      </c>
      <c r="D29" s="811">
        <v>4</v>
      </c>
      <c r="E29" s="814" t="s">
        <v>1097</v>
      </c>
      <c r="F29" s="798">
        <v>308.72000000000003</v>
      </c>
      <c r="G29" s="766">
        <v>0.5</v>
      </c>
      <c r="H29" s="752">
        <v>2</v>
      </c>
      <c r="I29" s="789">
        <v>0.5</v>
      </c>
      <c r="J29" s="817">
        <v>308.72000000000003</v>
      </c>
      <c r="K29" s="766">
        <v>0.5</v>
      </c>
      <c r="L29" s="752">
        <v>2</v>
      </c>
      <c r="M29" s="789">
        <v>0.5</v>
      </c>
    </row>
    <row r="30" spans="1:13" ht="14.4" customHeight="1" x14ac:dyDescent="0.3">
      <c r="A30" s="807" t="s">
        <v>1098</v>
      </c>
      <c r="B30" s="798">
        <v>21639.220000000005</v>
      </c>
      <c r="C30" s="748">
        <v>1</v>
      </c>
      <c r="D30" s="811">
        <v>121</v>
      </c>
      <c r="E30" s="814" t="s">
        <v>1098</v>
      </c>
      <c r="F30" s="798">
        <v>13625.660000000002</v>
      </c>
      <c r="G30" s="766">
        <v>0.62967426737192922</v>
      </c>
      <c r="H30" s="752">
        <v>55</v>
      </c>
      <c r="I30" s="789">
        <v>0.45454545454545453</v>
      </c>
      <c r="J30" s="817">
        <v>8013.5600000000022</v>
      </c>
      <c r="K30" s="766">
        <v>0.37032573262807073</v>
      </c>
      <c r="L30" s="752">
        <v>66</v>
      </c>
      <c r="M30" s="789">
        <v>0.54545454545454541</v>
      </c>
    </row>
    <row r="31" spans="1:13" ht="14.4" customHeight="1" x14ac:dyDescent="0.3">
      <c r="A31" s="807" t="s">
        <v>1099</v>
      </c>
      <c r="B31" s="798">
        <v>2122.5000000000005</v>
      </c>
      <c r="C31" s="748">
        <v>1</v>
      </c>
      <c r="D31" s="811">
        <v>15</v>
      </c>
      <c r="E31" s="814" t="s">
        <v>1099</v>
      </c>
      <c r="F31" s="798">
        <v>1319.2200000000003</v>
      </c>
      <c r="G31" s="766">
        <v>0.62154063604240284</v>
      </c>
      <c r="H31" s="752">
        <v>9</v>
      </c>
      <c r="I31" s="789">
        <v>0.6</v>
      </c>
      <c r="J31" s="817">
        <v>803.28000000000009</v>
      </c>
      <c r="K31" s="766">
        <v>0.37845936395759711</v>
      </c>
      <c r="L31" s="752">
        <v>6</v>
      </c>
      <c r="M31" s="789">
        <v>0.4</v>
      </c>
    </row>
    <row r="32" spans="1:13" ht="14.4" customHeight="1" x14ac:dyDescent="0.3">
      <c r="A32" s="807" t="s">
        <v>1100</v>
      </c>
      <c r="B32" s="798">
        <v>6657.1900000000014</v>
      </c>
      <c r="C32" s="748">
        <v>1</v>
      </c>
      <c r="D32" s="811">
        <v>43</v>
      </c>
      <c r="E32" s="814" t="s">
        <v>1100</v>
      </c>
      <c r="F32" s="798">
        <v>4818.8100000000013</v>
      </c>
      <c r="G32" s="766">
        <v>0.72385045341953591</v>
      </c>
      <c r="H32" s="752">
        <v>31</v>
      </c>
      <c r="I32" s="789">
        <v>0.72093023255813948</v>
      </c>
      <c r="J32" s="817">
        <v>1838.38</v>
      </c>
      <c r="K32" s="766">
        <v>0.27614954658046409</v>
      </c>
      <c r="L32" s="752">
        <v>12</v>
      </c>
      <c r="M32" s="789">
        <v>0.27906976744186046</v>
      </c>
    </row>
    <row r="33" spans="1:13" ht="14.4" customHeight="1" x14ac:dyDescent="0.3">
      <c r="A33" s="807" t="s">
        <v>1101</v>
      </c>
      <c r="B33" s="798">
        <v>1928.0500000000002</v>
      </c>
      <c r="C33" s="748">
        <v>1</v>
      </c>
      <c r="D33" s="811">
        <v>13</v>
      </c>
      <c r="E33" s="814" t="s">
        <v>1101</v>
      </c>
      <c r="F33" s="798">
        <v>1001.8900000000001</v>
      </c>
      <c r="G33" s="766">
        <v>0.51963901351106045</v>
      </c>
      <c r="H33" s="752">
        <v>7</v>
      </c>
      <c r="I33" s="789">
        <v>0.53846153846153844</v>
      </c>
      <c r="J33" s="817">
        <v>926.16000000000008</v>
      </c>
      <c r="K33" s="766">
        <v>0.4803609864889396</v>
      </c>
      <c r="L33" s="752">
        <v>6</v>
      </c>
      <c r="M33" s="789">
        <v>0.46153846153846156</v>
      </c>
    </row>
    <row r="34" spans="1:13" ht="14.4" customHeight="1" x14ac:dyDescent="0.3">
      <c r="A34" s="807" t="s">
        <v>1102</v>
      </c>
      <c r="B34" s="798">
        <v>2970.1400000000003</v>
      </c>
      <c r="C34" s="748">
        <v>1</v>
      </c>
      <c r="D34" s="811">
        <v>19</v>
      </c>
      <c r="E34" s="814" t="s">
        <v>1102</v>
      </c>
      <c r="F34" s="798">
        <v>1074.9100000000001</v>
      </c>
      <c r="G34" s="766">
        <v>0.36190549940406846</v>
      </c>
      <c r="H34" s="752">
        <v>7</v>
      </c>
      <c r="I34" s="789">
        <v>0.36842105263157893</v>
      </c>
      <c r="J34" s="817">
        <v>1895.23</v>
      </c>
      <c r="K34" s="766">
        <v>0.63809450059593142</v>
      </c>
      <c r="L34" s="752">
        <v>12</v>
      </c>
      <c r="M34" s="789">
        <v>0.63157894736842102</v>
      </c>
    </row>
    <row r="35" spans="1:13" ht="14.4" customHeight="1" x14ac:dyDescent="0.3">
      <c r="A35" s="807" t="s">
        <v>1103</v>
      </c>
      <c r="B35" s="798">
        <v>1747.0600000000002</v>
      </c>
      <c r="C35" s="748">
        <v>1</v>
      </c>
      <c r="D35" s="811">
        <v>14</v>
      </c>
      <c r="E35" s="814" t="s">
        <v>1103</v>
      </c>
      <c r="F35" s="798">
        <v>922.40000000000009</v>
      </c>
      <c r="G35" s="766">
        <v>0.52797270843588662</v>
      </c>
      <c r="H35" s="752">
        <v>6</v>
      </c>
      <c r="I35" s="789">
        <v>0.42857142857142855</v>
      </c>
      <c r="J35" s="817">
        <v>824.66000000000008</v>
      </c>
      <c r="K35" s="766">
        <v>0.47202729156411344</v>
      </c>
      <c r="L35" s="752">
        <v>8</v>
      </c>
      <c r="M35" s="789">
        <v>0.5714285714285714</v>
      </c>
    </row>
    <row r="36" spans="1:13" ht="14.4" customHeight="1" x14ac:dyDescent="0.3">
      <c r="A36" s="807" t="s">
        <v>1104</v>
      </c>
      <c r="B36" s="798">
        <v>2835.75</v>
      </c>
      <c r="C36" s="748">
        <v>1</v>
      </c>
      <c r="D36" s="811">
        <v>21</v>
      </c>
      <c r="E36" s="814" t="s">
        <v>1104</v>
      </c>
      <c r="F36" s="798">
        <v>1487.46</v>
      </c>
      <c r="G36" s="766">
        <v>0.52453848188309971</v>
      </c>
      <c r="H36" s="752">
        <v>9</v>
      </c>
      <c r="I36" s="789">
        <v>0.42857142857142855</v>
      </c>
      <c r="J36" s="817">
        <v>1348.29</v>
      </c>
      <c r="K36" s="766">
        <v>0.47546151811690029</v>
      </c>
      <c r="L36" s="752">
        <v>12</v>
      </c>
      <c r="M36" s="789">
        <v>0.5714285714285714</v>
      </c>
    </row>
    <row r="37" spans="1:13" ht="14.4" customHeight="1" x14ac:dyDescent="0.3">
      <c r="A37" s="807" t="s">
        <v>1105</v>
      </c>
      <c r="B37" s="798">
        <v>19286.54</v>
      </c>
      <c r="C37" s="748">
        <v>1</v>
      </c>
      <c r="D37" s="811">
        <v>97</v>
      </c>
      <c r="E37" s="814" t="s">
        <v>1105</v>
      </c>
      <c r="F37" s="798">
        <v>11627.43</v>
      </c>
      <c r="G37" s="766">
        <v>0.60287796566932172</v>
      </c>
      <c r="H37" s="752">
        <v>46</v>
      </c>
      <c r="I37" s="789">
        <v>0.47422680412371132</v>
      </c>
      <c r="J37" s="817">
        <v>7659.1100000000015</v>
      </c>
      <c r="K37" s="766">
        <v>0.39712203433067833</v>
      </c>
      <c r="L37" s="752">
        <v>51</v>
      </c>
      <c r="M37" s="789">
        <v>0.52577319587628868</v>
      </c>
    </row>
    <row r="38" spans="1:13" ht="14.4" customHeight="1" x14ac:dyDescent="0.3">
      <c r="A38" s="807" t="s">
        <v>1106</v>
      </c>
      <c r="B38" s="798">
        <v>826.85</v>
      </c>
      <c r="C38" s="748">
        <v>1</v>
      </c>
      <c r="D38" s="811"/>
      <c r="E38" s="814" t="s">
        <v>1106</v>
      </c>
      <c r="F38" s="798"/>
      <c r="G38" s="766">
        <v>0</v>
      </c>
      <c r="H38" s="752"/>
      <c r="I38" s="789"/>
      <c r="J38" s="817">
        <v>826.85</v>
      </c>
      <c r="K38" s="766">
        <v>1</v>
      </c>
      <c r="L38" s="752"/>
      <c r="M38" s="789"/>
    </row>
    <row r="39" spans="1:13" ht="14.4" customHeight="1" thickBot="1" x14ac:dyDescent="0.35">
      <c r="A39" s="808" t="s">
        <v>1107</v>
      </c>
      <c r="B39" s="799">
        <v>38320.61</v>
      </c>
      <c r="C39" s="755">
        <v>1</v>
      </c>
      <c r="D39" s="812">
        <v>68</v>
      </c>
      <c r="E39" s="815" t="s">
        <v>1107</v>
      </c>
      <c r="F39" s="799">
        <v>11248.59</v>
      </c>
      <c r="G39" s="767">
        <v>0.29353890765308799</v>
      </c>
      <c r="H39" s="759">
        <v>27</v>
      </c>
      <c r="I39" s="790">
        <v>0.39705882352941174</v>
      </c>
      <c r="J39" s="818">
        <v>27072.020000000004</v>
      </c>
      <c r="K39" s="767">
        <v>0.70646109234691212</v>
      </c>
      <c r="L39" s="759">
        <v>41</v>
      </c>
      <c r="M39" s="790">
        <v>0.6029411764705882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7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1595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281644.59999999969</v>
      </c>
      <c r="N3" s="70">
        <f>SUBTOTAL(9,N7:N1048576)</f>
        <v>2214</v>
      </c>
      <c r="O3" s="70">
        <f>SUBTOTAL(9,O7:O1048576)</f>
        <v>1668</v>
      </c>
      <c r="P3" s="70">
        <f>SUBTOTAL(9,P7:P1048576)</f>
        <v>143600.93000000017</v>
      </c>
      <c r="Q3" s="71">
        <f>IF(M3=0,0,P3/M3)</f>
        <v>0.50986573149281156</v>
      </c>
      <c r="R3" s="70">
        <f>SUBTOTAL(9,R7:R1048576)</f>
        <v>1155</v>
      </c>
      <c r="S3" s="71">
        <f>IF(N3=0,0,R3/N3)</f>
        <v>0.52168021680216803</v>
      </c>
      <c r="T3" s="70">
        <f>SUBTOTAL(9,T7:T1048576)</f>
        <v>844</v>
      </c>
      <c r="U3" s="72">
        <f>IF(O3=0,0,T3/O3)</f>
        <v>0.50599520383693042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25</v>
      </c>
      <c r="B7" s="825" t="s">
        <v>1059</v>
      </c>
      <c r="C7" s="825" t="s">
        <v>1062</v>
      </c>
      <c r="D7" s="826" t="s">
        <v>1591</v>
      </c>
      <c r="E7" s="827" t="s">
        <v>1082</v>
      </c>
      <c r="F7" s="825" t="s">
        <v>1060</v>
      </c>
      <c r="G7" s="825" t="s">
        <v>1108</v>
      </c>
      <c r="H7" s="825" t="s">
        <v>557</v>
      </c>
      <c r="I7" s="825" t="s">
        <v>1109</v>
      </c>
      <c r="J7" s="825" t="s">
        <v>1110</v>
      </c>
      <c r="K7" s="825" t="s">
        <v>1111</v>
      </c>
      <c r="L7" s="828">
        <v>132.97999999999999</v>
      </c>
      <c r="M7" s="828">
        <v>265.95999999999998</v>
      </c>
      <c r="N7" s="825">
        <v>2</v>
      </c>
      <c r="O7" s="829">
        <v>0.5</v>
      </c>
      <c r="P7" s="828">
        <v>265.95999999999998</v>
      </c>
      <c r="Q7" s="830">
        <v>1</v>
      </c>
      <c r="R7" s="825">
        <v>2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25</v>
      </c>
      <c r="B8" s="832" t="s">
        <v>1059</v>
      </c>
      <c r="C8" s="832" t="s">
        <v>1062</v>
      </c>
      <c r="D8" s="833" t="s">
        <v>1591</v>
      </c>
      <c r="E8" s="834" t="s">
        <v>1082</v>
      </c>
      <c r="F8" s="832" t="s">
        <v>1060</v>
      </c>
      <c r="G8" s="832" t="s">
        <v>1112</v>
      </c>
      <c r="H8" s="832" t="s">
        <v>590</v>
      </c>
      <c r="I8" s="832" t="s">
        <v>1017</v>
      </c>
      <c r="J8" s="832" t="s">
        <v>735</v>
      </c>
      <c r="K8" s="832" t="s">
        <v>737</v>
      </c>
      <c r="L8" s="835">
        <v>0</v>
      </c>
      <c r="M8" s="835">
        <v>0</v>
      </c>
      <c r="N8" s="832">
        <v>1</v>
      </c>
      <c r="O8" s="836">
        <v>0.5</v>
      </c>
      <c r="P8" s="835">
        <v>0</v>
      </c>
      <c r="Q8" s="837"/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25</v>
      </c>
      <c r="B9" s="832" t="s">
        <v>1059</v>
      </c>
      <c r="C9" s="832" t="s">
        <v>1062</v>
      </c>
      <c r="D9" s="833" t="s">
        <v>1591</v>
      </c>
      <c r="E9" s="834" t="s">
        <v>1082</v>
      </c>
      <c r="F9" s="832" t="s">
        <v>1060</v>
      </c>
      <c r="G9" s="832" t="s">
        <v>1113</v>
      </c>
      <c r="H9" s="832" t="s">
        <v>590</v>
      </c>
      <c r="I9" s="832" t="s">
        <v>980</v>
      </c>
      <c r="J9" s="832" t="s">
        <v>877</v>
      </c>
      <c r="K9" s="832" t="s">
        <v>981</v>
      </c>
      <c r="L9" s="835">
        <v>154.36000000000001</v>
      </c>
      <c r="M9" s="835">
        <v>308.72000000000003</v>
      </c>
      <c r="N9" s="832">
        <v>2</v>
      </c>
      <c r="O9" s="836">
        <v>2</v>
      </c>
      <c r="P9" s="835">
        <v>154.36000000000001</v>
      </c>
      <c r="Q9" s="837">
        <v>0.5</v>
      </c>
      <c r="R9" s="832">
        <v>1</v>
      </c>
      <c r="S9" s="837">
        <v>0.5</v>
      </c>
      <c r="T9" s="836">
        <v>1</v>
      </c>
      <c r="U9" s="838">
        <v>0.5</v>
      </c>
    </row>
    <row r="10" spans="1:21" ht="14.4" customHeight="1" x14ac:dyDescent="0.3">
      <c r="A10" s="831">
        <v>25</v>
      </c>
      <c r="B10" s="832" t="s">
        <v>1059</v>
      </c>
      <c r="C10" s="832" t="s">
        <v>1062</v>
      </c>
      <c r="D10" s="833" t="s">
        <v>1591</v>
      </c>
      <c r="E10" s="834" t="s">
        <v>1083</v>
      </c>
      <c r="F10" s="832" t="s">
        <v>1060</v>
      </c>
      <c r="G10" s="832" t="s">
        <v>1114</v>
      </c>
      <c r="H10" s="832" t="s">
        <v>590</v>
      </c>
      <c r="I10" s="832" t="s">
        <v>1115</v>
      </c>
      <c r="J10" s="832" t="s">
        <v>988</v>
      </c>
      <c r="K10" s="832" t="s">
        <v>1116</v>
      </c>
      <c r="L10" s="835">
        <v>272.83</v>
      </c>
      <c r="M10" s="835">
        <v>272.83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25</v>
      </c>
      <c r="B11" s="832" t="s">
        <v>1059</v>
      </c>
      <c r="C11" s="832" t="s">
        <v>1062</v>
      </c>
      <c r="D11" s="833" t="s">
        <v>1591</v>
      </c>
      <c r="E11" s="834" t="s">
        <v>1083</v>
      </c>
      <c r="F11" s="832" t="s">
        <v>1060</v>
      </c>
      <c r="G11" s="832" t="s">
        <v>1117</v>
      </c>
      <c r="H11" s="832" t="s">
        <v>557</v>
      </c>
      <c r="I11" s="832" t="s">
        <v>1118</v>
      </c>
      <c r="J11" s="832" t="s">
        <v>1119</v>
      </c>
      <c r="K11" s="832" t="s">
        <v>1120</v>
      </c>
      <c r="L11" s="835">
        <v>29.13</v>
      </c>
      <c r="M11" s="835">
        <v>29.13</v>
      </c>
      <c r="N11" s="832">
        <v>1</v>
      </c>
      <c r="O11" s="836">
        <v>0.5</v>
      </c>
      <c r="P11" s="835">
        <v>29.13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25</v>
      </c>
      <c r="B12" s="832" t="s">
        <v>1059</v>
      </c>
      <c r="C12" s="832" t="s">
        <v>1062</v>
      </c>
      <c r="D12" s="833" t="s">
        <v>1591</v>
      </c>
      <c r="E12" s="834" t="s">
        <v>1083</v>
      </c>
      <c r="F12" s="832" t="s">
        <v>1060</v>
      </c>
      <c r="G12" s="832" t="s">
        <v>1121</v>
      </c>
      <c r="H12" s="832" t="s">
        <v>557</v>
      </c>
      <c r="I12" s="832" t="s">
        <v>1122</v>
      </c>
      <c r="J12" s="832" t="s">
        <v>1123</v>
      </c>
      <c r="K12" s="832" t="s">
        <v>1124</v>
      </c>
      <c r="L12" s="835">
        <v>113.16</v>
      </c>
      <c r="M12" s="835">
        <v>113.16</v>
      </c>
      <c r="N12" s="832">
        <v>1</v>
      </c>
      <c r="O12" s="836">
        <v>0.5</v>
      </c>
      <c r="P12" s="835">
        <v>113.16</v>
      </c>
      <c r="Q12" s="837">
        <v>1</v>
      </c>
      <c r="R12" s="832">
        <v>1</v>
      </c>
      <c r="S12" s="837">
        <v>1</v>
      </c>
      <c r="T12" s="836">
        <v>0.5</v>
      </c>
      <c r="U12" s="838">
        <v>1</v>
      </c>
    </row>
    <row r="13" spans="1:21" ht="14.4" customHeight="1" x14ac:dyDescent="0.3">
      <c r="A13" s="831">
        <v>25</v>
      </c>
      <c r="B13" s="832" t="s">
        <v>1059</v>
      </c>
      <c r="C13" s="832" t="s">
        <v>1062</v>
      </c>
      <c r="D13" s="833" t="s">
        <v>1591</v>
      </c>
      <c r="E13" s="834" t="s">
        <v>1089</v>
      </c>
      <c r="F13" s="832" t="s">
        <v>1060</v>
      </c>
      <c r="G13" s="832" t="s">
        <v>1125</v>
      </c>
      <c r="H13" s="832" t="s">
        <v>557</v>
      </c>
      <c r="I13" s="832" t="s">
        <v>1126</v>
      </c>
      <c r="J13" s="832" t="s">
        <v>834</v>
      </c>
      <c r="K13" s="832" t="s">
        <v>1127</v>
      </c>
      <c r="L13" s="835">
        <v>48.09</v>
      </c>
      <c r="M13" s="835">
        <v>48.09</v>
      </c>
      <c r="N13" s="832">
        <v>1</v>
      </c>
      <c r="O13" s="836">
        <v>0.5</v>
      </c>
      <c r="P13" s="835">
        <v>48.09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" customHeight="1" x14ac:dyDescent="0.3">
      <c r="A14" s="831">
        <v>25</v>
      </c>
      <c r="B14" s="832" t="s">
        <v>1059</v>
      </c>
      <c r="C14" s="832" t="s">
        <v>1062</v>
      </c>
      <c r="D14" s="833" t="s">
        <v>1591</v>
      </c>
      <c r="E14" s="834" t="s">
        <v>1089</v>
      </c>
      <c r="F14" s="832" t="s">
        <v>1060</v>
      </c>
      <c r="G14" s="832" t="s">
        <v>1113</v>
      </c>
      <c r="H14" s="832" t="s">
        <v>590</v>
      </c>
      <c r="I14" s="832" t="s">
        <v>980</v>
      </c>
      <c r="J14" s="832" t="s">
        <v>877</v>
      </c>
      <c r="K14" s="832" t="s">
        <v>981</v>
      </c>
      <c r="L14" s="835">
        <v>154.36000000000001</v>
      </c>
      <c r="M14" s="835">
        <v>154.36000000000001</v>
      </c>
      <c r="N14" s="832">
        <v>1</v>
      </c>
      <c r="O14" s="836">
        <v>0.5</v>
      </c>
      <c r="P14" s="835">
        <v>154.36000000000001</v>
      </c>
      <c r="Q14" s="837">
        <v>1</v>
      </c>
      <c r="R14" s="832">
        <v>1</v>
      </c>
      <c r="S14" s="837">
        <v>1</v>
      </c>
      <c r="T14" s="836">
        <v>0.5</v>
      </c>
      <c r="U14" s="838">
        <v>1</v>
      </c>
    </row>
    <row r="15" spans="1:21" ht="14.4" customHeight="1" x14ac:dyDescent="0.3">
      <c r="A15" s="831">
        <v>25</v>
      </c>
      <c r="B15" s="832" t="s">
        <v>1059</v>
      </c>
      <c r="C15" s="832" t="s">
        <v>1062</v>
      </c>
      <c r="D15" s="833" t="s">
        <v>1591</v>
      </c>
      <c r="E15" s="834" t="s">
        <v>1102</v>
      </c>
      <c r="F15" s="832" t="s">
        <v>1060</v>
      </c>
      <c r="G15" s="832" t="s">
        <v>1128</v>
      </c>
      <c r="H15" s="832" t="s">
        <v>557</v>
      </c>
      <c r="I15" s="832" t="s">
        <v>1129</v>
      </c>
      <c r="J15" s="832" t="s">
        <v>1130</v>
      </c>
      <c r="K15" s="832" t="s">
        <v>1131</v>
      </c>
      <c r="L15" s="835">
        <v>74.64</v>
      </c>
      <c r="M15" s="835">
        <v>74.64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25</v>
      </c>
      <c r="B16" s="832" t="s">
        <v>1059</v>
      </c>
      <c r="C16" s="832" t="s">
        <v>1062</v>
      </c>
      <c r="D16" s="833" t="s">
        <v>1591</v>
      </c>
      <c r="E16" s="834" t="s">
        <v>1102</v>
      </c>
      <c r="F16" s="832" t="s">
        <v>1060</v>
      </c>
      <c r="G16" s="832" t="s">
        <v>1132</v>
      </c>
      <c r="H16" s="832" t="s">
        <v>557</v>
      </c>
      <c r="I16" s="832" t="s">
        <v>1133</v>
      </c>
      <c r="J16" s="832" t="s">
        <v>1134</v>
      </c>
      <c r="K16" s="832" t="s">
        <v>1135</v>
      </c>
      <c r="L16" s="835">
        <v>119.1</v>
      </c>
      <c r="M16" s="835">
        <v>119.1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25</v>
      </c>
      <c r="B17" s="832" t="s">
        <v>1059</v>
      </c>
      <c r="C17" s="832" t="s">
        <v>1062</v>
      </c>
      <c r="D17" s="833" t="s">
        <v>1591</v>
      </c>
      <c r="E17" s="834" t="s">
        <v>1107</v>
      </c>
      <c r="F17" s="832" t="s">
        <v>1060</v>
      </c>
      <c r="G17" s="832" t="s">
        <v>1136</v>
      </c>
      <c r="H17" s="832" t="s">
        <v>590</v>
      </c>
      <c r="I17" s="832" t="s">
        <v>1007</v>
      </c>
      <c r="J17" s="832" t="s">
        <v>1008</v>
      </c>
      <c r="K17" s="832" t="s">
        <v>1009</v>
      </c>
      <c r="L17" s="835">
        <v>3231.81</v>
      </c>
      <c r="M17" s="835">
        <v>6463.62</v>
      </c>
      <c r="N17" s="832">
        <v>2</v>
      </c>
      <c r="O17" s="836">
        <v>0.5</v>
      </c>
      <c r="P17" s="835">
        <v>6463.62</v>
      </c>
      <c r="Q17" s="837">
        <v>1</v>
      </c>
      <c r="R17" s="832">
        <v>2</v>
      </c>
      <c r="S17" s="837">
        <v>1</v>
      </c>
      <c r="T17" s="836">
        <v>0.5</v>
      </c>
      <c r="U17" s="838">
        <v>1</v>
      </c>
    </row>
    <row r="18" spans="1:21" ht="14.4" customHeight="1" x14ac:dyDescent="0.3">
      <c r="A18" s="831">
        <v>25</v>
      </c>
      <c r="B18" s="832" t="s">
        <v>1059</v>
      </c>
      <c r="C18" s="832" t="s">
        <v>1062</v>
      </c>
      <c r="D18" s="833" t="s">
        <v>1591</v>
      </c>
      <c r="E18" s="834" t="s">
        <v>1107</v>
      </c>
      <c r="F18" s="832" t="s">
        <v>1060</v>
      </c>
      <c r="G18" s="832" t="s">
        <v>1113</v>
      </c>
      <c r="H18" s="832" t="s">
        <v>590</v>
      </c>
      <c r="I18" s="832" t="s">
        <v>980</v>
      </c>
      <c r="J18" s="832" t="s">
        <v>877</v>
      </c>
      <c r="K18" s="832" t="s">
        <v>981</v>
      </c>
      <c r="L18" s="835">
        <v>154.36000000000001</v>
      </c>
      <c r="M18" s="835">
        <v>308.72000000000003</v>
      </c>
      <c r="N18" s="832">
        <v>2</v>
      </c>
      <c r="O18" s="836">
        <v>1.5</v>
      </c>
      <c r="P18" s="835">
        <v>154.36000000000001</v>
      </c>
      <c r="Q18" s="837">
        <v>0.5</v>
      </c>
      <c r="R18" s="832">
        <v>1</v>
      </c>
      <c r="S18" s="837">
        <v>0.5</v>
      </c>
      <c r="T18" s="836">
        <v>0.5</v>
      </c>
      <c r="U18" s="838">
        <v>0.33333333333333331</v>
      </c>
    </row>
    <row r="19" spans="1:21" ht="14.4" customHeight="1" x14ac:dyDescent="0.3">
      <c r="A19" s="831">
        <v>25</v>
      </c>
      <c r="B19" s="832" t="s">
        <v>1059</v>
      </c>
      <c r="C19" s="832" t="s">
        <v>1062</v>
      </c>
      <c r="D19" s="833" t="s">
        <v>1591</v>
      </c>
      <c r="E19" s="834" t="s">
        <v>1076</v>
      </c>
      <c r="F19" s="832" t="s">
        <v>1060</v>
      </c>
      <c r="G19" s="832" t="s">
        <v>1113</v>
      </c>
      <c r="H19" s="832" t="s">
        <v>590</v>
      </c>
      <c r="I19" s="832" t="s">
        <v>980</v>
      </c>
      <c r="J19" s="832" t="s">
        <v>877</v>
      </c>
      <c r="K19" s="832" t="s">
        <v>981</v>
      </c>
      <c r="L19" s="835">
        <v>154.36000000000001</v>
      </c>
      <c r="M19" s="835">
        <v>154.36000000000001</v>
      </c>
      <c r="N19" s="832">
        <v>1</v>
      </c>
      <c r="O19" s="836">
        <v>1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25</v>
      </c>
      <c r="B20" s="832" t="s">
        <v>1059</v>
      </c>
      <c r="C20" s="832" t="s">
        <v>1064</v>
      </c>
      <c r="D20" s="833" t="s">
        <v>1592</v>
      </c>
      <c r="E20" s="834" t="s">
        <v>1080</v>
      </c>
      <c r="F20" s="832" t="s">
        <v>1060</v>
      </c>
      <c r="G20" s="832" t="s">
        <v>1114</v>
      </c>
      <c r="H20" s="832" t="s">
        <v>590</v>
      </c>
      <c r="I20" s="832" t="s">
        <v>987</v>
      </c>
      <c r="J20" s="832" t="s">
        <v>988</v>
      </c>
      <c r="K20" s="832" t="s">
        <v>827</v>
      </c>
      <c r="L20" s="835">
        <v>170.52</v>
      </c>
      <c r="M20" s="835">
        <v>170.52</v>
      </c>
      <c r="N20" s="832">
        <v>1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25</v>
      </c>
      <c r="B21" s="832" t="s">
        <v>1059</v>
      </c>
      <c r="C21" s="832" t="s">
        <v>1064</v>
      </c>
      <c r="D21" s="833" t="s">
        <v>1592</v>
      </c>
      <c r="E21" s="834" t="s">
        <v>1080</v>
      </c>
      <c r="F21" s="832" t="s">
        <v>1060</v>
      </c>
      <c r="G21" s="832" t="s">
        <v>1114</v>
      </c>
      <c r="H21" s="832" t="s">
        <v>590</v>
      </c>
      <c r="I21" s="832" t="s">
        <v>1115</v>
      </c>
      <c r="J21" s="832" t="s">
        <v>988</v>
      </c>
      <c r="K21" s="832" t="s">
        <v>1116</v>
      </c>
      <c r="L21" s="835">
        <v>272.83</v>
      </c>
      <c r="M21" s="835">
        <v>272.83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25</v>
      </c>
      <c r="B22" s="832" t="s">
        <v>1059</v>
      </c>
      <c r="C22" s="832" t="s">
        <v>1064</v>
      </c>
      <c r="D22" s="833" t="s">
        <v>1592</v>
      </c>
      <c r="E22" s="834" t="s">
        <v>1080</v>
      </c>
      <c r="F22" s="832" t="s">
        <v>1060</v>
      </c>
      <c r="G22" s="832" t="s">
        <v>1137</v>
      </c>
      <c r="H22" s="832" t="s">
        <v>557</v>
      </c>
      <c r="I22" s="832" t="s">
        <v>1138</v>
      </c>
      <c r="J22" s="832" t="s">
        <v>1139</v>
      </c>
      <c r="K22" s="832" t="s">
        <v>1140</v>
      </c>
      <c r="L22" s="835">
        <v>58.86</v>
      </c>
      <c r="M22" s="835">
        <v>58.86</v>
      </c>
      <c r="N22" s="832">
        <v>1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25</v>
      </c>
      <c r="B23" s="832" t="s">
        <v>1059</v>
      </c>
      <c r="C23" s="832" t="s">
        <v>1064</v>
      </c>
      <c r="D23" s="833" t="s">
        <v>1592</v>
      </c>
      <c r="E23" s="834" t="s">
        <v>1080</v>
      </c>
      <c r="F23" s="832" t="s">
        <v>1060</v>
      </c>
      <c r="G23" s="832" t="s">
        <v>1141</v>
      </c>
      <c r="H23" s="832" t="s">
        <v>557</v>
      </c>
      <c r="I23" s="832" t="s">
        <v>1142</v>
      </c>
      <c r="J23" s="832" t="s">
        <v>1143</v>
      </c>
      <c r="K23" s="832" t="s">
        <v>827</v>
      </c>
      <c r="L23" s="835">
        <v>78.33</v>
      </c>
      <c r="M23" s="835">
        <v>78.33</v>
      </c>
      <c r="N23" s="832">
        <v>1</v>
      </c>
      <c r="O23" s="836">
        <v>1</v>
      </c>
      <c r="P23" s="835">
        <v>78.33</v>
      </c>
      <c r="Q23" s="837">
        <v>1</v>
      </c>
      <c r="R23" s="832">
        <v>1</v>
      </c>
      <c r="S23" s="837">
        <v>1</v>
      </c>
      <c r="T23" s="836">
        <v>1</v>
      </c>
      <c r="U23" s="838">
        <v>1</v>
      </c>
    </row>
    <row r="24" spans="1:21" ht="14.4" customHeight="1" x14ac:dyDescent="0.3">
      <c r="A24" s="831">
        <v>25</v>
      </c>
      <c r="B24" s="832" t="s">
        <v>1059</v>
      </c>
      <c r="C24" s="832" t="s">
        <v>1064</v>
      </c>
      <c r="D24" s="833" t="s">
        <v>1592</v>
      </c>
      <c r="E24" s="834" t="s">
        <v>1080</v>
      </c>
      <c r="F24" s="832" t="s">
        <v>1060</v>
      </c>
      <c r="G24" s="832" t="s">
        <v>1125</v>
      </c>
      <c r="H24" s="832" t="s">
        <v>557</v>
      </c>
      <c r="I24" s="832" t="s">
        <v>1126</v>
      </c>
      <c r="J24" s="832" t="s">
        <v>834</v>
      </c>
      <c r="K24" s="832" t="s">
        <v>1127</v>
      </c>
      <c r="L24" s="835">
        <v>48.09</v>
      </c>
      <c r="M24" s="835">
        <v>48.09</v>
      </c>
      <c r="N24" s="832">
        <v>1</v>
      </c>
      <c r="O24" s="836">
        <v>1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25</v>
      </c>
      <c r="B25" s="832" t="s">
        <v>1059</v>
      </c>
      <c r="C25" s="832" t="s">
        <v>1064</v>
      </c>
      <c r="D25" s="833" t="s">
        <v>1592</v>
      </c>
      <c r="E25" s="834" t="s">
        <v>1080</v>
      </c>
      <c r="F25" s="832" t="s">
        <v>1060</v>
      </c>
      <c r="G25" s="832" t="s">
        <v>1144</v>
      </c>
      <c r="H25" s="832" t="s">
        <v>557</v>
      </c>
      <c r="I25" s="832" t="s">
        <v>1145</v>
      </c>
      <c r="J25" s="832" t="s">
        <v>1146</v>
      </c>
      <c r="K25" s="832" t="s">
        <v>1147</v>
      </c>
      <c r="L25" s="835">
        <v>19.579999999999998</v>
      </c>
      <c r="M25" s="835">
        <v>117.47999999999999</v>
      </c>
      <c r="N25" s="832">
        <v>6</v>
      </c>
      <c r="O25" s="836">
        <v>6</v>
      </c>
      <c r="P25" s="835">
        <v>78.319999999999993</v>
      </c>
      <c r="Q25" s="837">
        <v>0.66666666666666663</v>
      </c>
      <c r="R25" s="832">
        <v>4</v>
      </c>
      <c r="S25" s="837">
        <v>0.66666666666666663</v>
      </c>
      <c r="T25" s="836">
        <v>4</v>
      </c>
      <c r="U25" s="838">
        <v>0.66666666666666663</v>
      </c>
    </row>
    <row r="26" spans="1:21" ht="14.4" customHeight="1" x14ac:dyDescent="0.3">
      <c r="A26" s="831">
        <v>25</v>
      </c>
      <c r="B26" s="832" t="s">
        <v>1059</v>
      </c>
      <c r="C26" s="832" t="s">
        <v>1064</v>
      </c>
      <c r="D26" s="833" t="s">
        <v>1592</v>
      </c>
      <c r="E26" s="834" t="s">
        <v>1080</v>
      </c>
      <c r="F26" s="832" t="s">
        <v>1060</v>
      </c>
      <c r="G26" s="832" t="s">
        <v>1108</v>
      </c>
      <c r="H26" s="832" t="s">
        <v>557</v>
      </c>
      <c r="I26" s="832" t="s">
        <v>1109</v>
      </c>
      <c r="J26" s="832" t="s">
        <v>1110</v>
      </c>
      <c r="K26" s="832" t="s">
        <v>1111</v>
      </c>
      <c r="L26" s="835">
        <v>132.97999999999999</v>
      </c>
      <c r="M26" s="835">
        <v>1728.7399999999998</v>
      </c>
      <c r="N26" s="832">
        <v>13</v>
      </c>
      <c r="O26" s="836">
        <v>12.5</v>
      </c>
      <c r="P26" s="835">
        <v>531.91999999999996</v>
      </c>
      <c r="Q26" s="837">
        <v>0.30769230769230771</v>
      </c>
      <c r="R26" s="832">
        <v>4</v>
      </c>
      <c r="S26" s="837">
        <v>0.30769230769230771</v>
      </c>
      <c r="T26" s="836">
        <v>4</v>
      </c>
      <c r="U26" s="838">
        <v>0.32</v>
      </c>
    </row>
    <row r="27" spans="1:21" ht="14.4" customHeight="1" x14ac:dyDescent="0.3">
      <c r="A27" s="831">
        <v>25</v>
      </c>
      <c r="B27" s="832" t="s">
        <v>1059</v>
      </c>
      <c r="C27" s="832" t="s">
        <v>1064</v>
      </c>
      <c r="D27" s="833" t="s">
        <v>1592</v>
      </c>
      <c r="E27" s="834" t="s">
        <v>1080</v>
      </c>
      <c r="F27" s="832" t="s">
        <v>1060</v>
      </c>
      <c r="G27" s="832" t="s">
        <v>1148</v>
      </c>
      <c r="H27" s="832" t="s">
        <v>557</v>
      </c>
      <c r="I27" s="832" t="s">
        <v>1149</v>
      </c>
      <c r="J27" s="832" t="s">
        <v>1150</v>
      </c>
      <c r="K27" s="832" t="s">
        <v>1151</v>
      </c>
      <c r="L27" s="835">
        <v>257.52</v>
      </c>
      <c r="M27" s="835">
        <v>257.52</v>
      </c>
      <c r="N27" s="832">
        <v>1</v>
      </c>
      <c r="O27" s="836">
        <v>1</v>
      </c>
      <c r="P27" s="835">
        <v>257.52</v>
      </c>
      <c r="Q27" s="837">
        <v>1</v>
      </c>
      <c r="R27" s="832">
        <v>1</v>
      </c>
      <c r="S27" s="837">
        <v>1</v>
      </c>
      <c r="T27" s="836">
        <v>1</v>
      </c>
      <c r="U27" s="838">
        <v>1</v>
      </c>
    </row>
    <row r="28" spans="1:21" ht="14.4" customHeight="1" x14ac:dyDescent="0.3">
      <c r="A28" s="831">
        <v>25</v>
      </c>
      <c r="B28" s="832" t="s">
        <v>1059</v>
      </c>
      <c r="C28" s="832" t="s">
        <v>1064</v>
      </c>
      <c r="D28" s="833" t="s">
        <v>1592</v>
      </c>
      <c r="E28" s="834" t="s">
        <v>1080</v>
      </c>
      <c r="F28" s="832" t="s">
        <v>1060</v>
      </c>
      <c r="G28" s="832" t="s">
        <v>1152</v>
      </c>
      <c r="H28" s="832" t="s">
        <v>557</v>
      </c>
      <c r="I28" s="832" t="s">
        <v>1153</v>
      </c>
      <c r="J28" s="832" t="s">
        <v>832</v>
      </c>
      <c r="K28" s="832" t="s">
        <v>1154</v>
      </c>
      <c r="L28" s="835">
        <v>34.19</v>
      </c>
      <c r="M28" s="835">
        <v>34.19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25</v>
      </c>
      <c r="B29" s="832" t="s">
        <v>1059</v>
      </c>
      <c r="C29" s="832" t="s">
        <v>1064</v>
      </c>
      <c r="D29" s="833" t="s">
        <v>1592</v>
      </c>
      <c r="E29" s="834" t="s">
        <v>1080</v>
      </c>
      <c r="F29" s="832" t="s">
        <v>1060</v>
      </c>
      <c r="G29" s="832" t="s">
        <v>1155</v>
      </c>
      <c r="H29" s="832" t="s">
        <v>590</v>
      </c>
      <c r="I29" s="832" t="s">
        <v>1156</v>
      </c>
      <c r="J29" s="832" t="s">
        <v>1157</v>
      </c>
      <c r="K29" s="832" t="s">
        <v>1158</v>
      </c>
      <c r="L29" s="835">
        <v>141.25</v>
      </c>
      <c r="M29" s="835">
        <v>141.25</v>
      </c>
      <c r="N29" s="832">
        <v>1</v>
      </c>
      <c r="O29" s="836">
        <v>1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" customHeight="1" x14ac:dyDescent="0.3">
      <c r="A30" s="831">
        <v>25</v>
      </c>
      <c r="B30" s="832" t="s">
        <v>1059</v>
      </c>
      <c r="C30" s="832" t="s">
        <v>1064</v>
      </c>
      <c r="D30" s="833" t="s">
        <v>1592</v>
      </c>
      <c r="E30" s="834" t="s">
        <v>1080</v>
      </c>
      <c r="F30" s="832" t="s">
        <v>1060</v>
      </c>
      <c r="G30" s="832" t="s">
        <v>1159</v>
      </c>
      <c r="H30" s="832" t="s">
        <v>557</v>
      </c>
      <c r="I30" s="832" t="s">
        <v>1160</v>
      </c>
      <c r="J30" s="832" t="s">
        <v>889</v>
      </c>
      <c r="K30" s="832" t="s">
        <v>1161</v>
      </c>
      <c r="L30" s="835">
        <v>69.59</v>
      </c>
      <c r="M30" s="835">
        <v>69.59</v>
      </c>
      <c r="N30" s="832">
        <v>1</v>
      </c>
      <c r="O30" s="836">
        <v>1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25</v>
      </c>
      <c r="B31" s="832" t="s">
        <v>1059</v>
      </c>
      <c r="C31" s="832" t="s">
        <v>1064</v>
      </c>
      <c r="D31" s="833" t="s">
        <v>1592</v>
      </c>
      <c r="E31" s="834" t="s">
        <v>1080</v>
      </c>
      <c r="F31" s="832" t="s">
        <v>1060</v>
      </c>
      <c r="G31" s="832" t="s">
        <v>1162</v>
      </c>
      <c r="H31" s="832" t="s">
        <v>590</v>
      </c>
      <c r="I31" s="832" t="s">
        <v>951</v>
      </c>
      <c r="J31" s="832" t="s">
        <v>666</v>
      </c>
      <c r="K31" s="832" t="s">
        <v>952</v>
      </c>
      <c r="L31" s="835">
        <v>490.89</v>
      </c>
      <c r="M31" s="835">
        <v>490.89</v>
      </c>
      <c r="N31" s="832">
        <v>1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25</v>
      </c>
      <c r="B32" s="832" t="s">
        <v>1059</v>
      </c>
      <c r="C32" s="832" t="s">
        <v>1064</v>
      </c>
      <c r="D32" s="833" t="s">
        <v>1592</v>
      </c>
      <c r="E32" s="834" t="s">
        <v>1080</v>
      </c>
      <c r="F32" s="832" t="s">
        <v>1060</v>
      </c>
      <c r="G32" s="832" t="s">
        <v>1163</v>
      </c>
      <c r="H32" s="832" t="s">
        <v>557</v>
      </c>
      <c r="I32" s="832" t="s">
        <v>1164</v>
      </c>
      <c r="J32" s="832" t="s">
        <v>613</v>
      </c>
      <c r="K32" s="832" t="s">
        <v>1165</v>
      </c>
      <c r="L32" s="835">
        <v>17.62</v>
      </c>
      <c r="M32" s="835">
        <v>158.58000000000001</v>
      </c>
      <c r="N32" s="832">
        <v>9</v>
      </c>
      <c r="O32" s="836">
        <v>7</v>
      </c>
      <c r="P32" s="835">
        <v>70.48</v>
      </c>
      <c r="Q32" s="837">
        <v>0.44444444444444442</v>
      </c>
      <c r="R32" s="832">
        <v>4</v>
      </c>
      <c r="S32" s="837">
        <v>0.44444444444444442</v>
      </c>
      <c r="T32" s="836">
        <v>3.5</v>
      </c>
      <c r="U32" s="838">
        <v>0.5</v>
      </c>
    </row>
    <row r="33" spans="1:21" ht="14.4" customHeight="1" x14ac:dyDescent="0.3">
      <c r="A33" s="831">
        <v>25</v>
      </c>
      <c r="B33" s="832" t="s">
        <v>1059</v>
      </c>
      <c r="C33" s="832" t="s">
        <v>1064</v>
      </c>
      <c r="D33" s="833" t="s">
        <v>1592</v>
      </c>
      <c r="E33" s="834" t="s">
        <v>1080</v>
      </c>
      <c r="F33" s="832" t="s">
        <v>1060</v>
      </c>
      <c r="G33" s="832" t="s">
        <v>1163</v>
      </c>
      <c r="H33" s="832" t="s">
        <v>557</v>
      </c>
      <c r="I33" s="832" t="s">
        <v>1166</v>
      </c>
      <c r="J33" s="832" t="s">
        <v>613</v>
      </c>
      <c r="K33" s="832" t="s">
        <v>1167</v>
      </c>
      <c r="L33" s="835">
        <v>17.62</v>
      </c>
      <c r="M33" s="835">
        <v>35.24</v>
      </c>
      <c r="N33" s="832">
        <v>2</v>
      </c>
      <c r="O33" s="836">
        <v>1.5</v>
      </c>
      <c r="P33" s="835">
        <v>17.62</v>
      </c>
      <c r="Q33" s="837">
        <v>0.5</v>
      </c>
      <c r="R33" s="832">
        <v>1</v>
      </c>
      <c r="S33" s="837">
        <v>0.5</v>
      </c>
      <c r="T33" s="836">
        <v>1</v>
      </c>
      <c r="U33" s="838">
        <v>0.66666666666666663</v>
      </c>
    </row>
    <row r="34" spans="1:21" ht="14.4" customHeight="1" x14ac:dyDescent="0.3">
      <c r="A34" s="831">
        <v>25</v>
      </c>
      <c r="B34" s="832" t="s">
        <v>1059</v>
      </c>
      <c r="C34" s="832" t="s">
        <v>1064</v>
      </c>
      <c r="D34" s="833" t="s">
        <v>1592</v>
      </c>
      <c r="E34" s="834" t="s">
        <v>1080</v>
      </c>
      <c r="F34" s="832" t="s">
        <v>1060</v>
      </c>
      <c r="G34" s="832" t="s">
        <v>1168</v>
      </c>
      <c r="H34" s="832" t="s">
        <v>557</v>
      </c>
      <c r="I34" s="832" t="s">
        <v>1169</v>
      </c>
      <c r="J34" s="832" t="s">
        <v>679</v>
      </c>
      <c r="K34" s="832" t="s">
        <v>1170</v>
      </c>
      <c r="L34" s="835">
        <v>16.12</v>
      </c>
      <c r="M34" s="835">
        <v>16.12</v>
      </c>
      <c r="N34" s="832">
        <v>1</v>
      </c>
      <c r="O34" s="836">
        <v>0.5</v>
      </c>
      <c r="P34" s="835">
        <v>16.12</v>
      </c>
      <c r="Q34" s="837">
        <v>1</v>
      </c>
      <c r="R34" s="832">
        <v>1</v>
      </c>
      <c r="S34" s="837">
        <v>1</v>
      </c>
      <c r="T34" s="836">
        <v>0.5</v>
      </c>
      <c r="U34" s="838">
        <v>1</v>
      </c>
    </row>
    <row r="35" spans="1:21" ht="14.4" customHeight="1" x14ac:dyDescent="0.3">
      <c r="A35" s="831">
        <v>25</v>
      </c>
      <c r="B35" s="832" t="s">
        <v>1059</v>
      </c>
      <c r="C35" s="832" t="s">
        <v>1064</v>
      </c>
      <c r="D35" s="833" t="s">
        <v>1592</v>
      </c>
      <c r="E35" s="834" t="s">
        <v>1080</v>
      </c>
      <c r="F35" s="832" t="s">
        <v>1060</v>
      </c>
      <c r="G35" s="832" t="s">
        <v>1168</v>
      </c>
      <c r="H35" s="832" t="s">
        <v>557</v>
      </c>
      <c r="I35" s="832" t="s">
        <v>1171</v>
      </c>
      <c r="J35" s="832" t="s">
        <v>679</v>
      </c>
      <c r="K35" s="832" t="s">
        <v>1172</v>
      </c>
      <c r="L35" s="835">
        <v>32.25</v>
      </c>
      <c r="M35" s="835">
        <v>32.25</v>
      </c>
      <c r="N35" s="832">
        <v>1</v>
      </c>
      <c r="O35" s="836">
        <v>1</v>
      </c>
      <c r="P35" s="835">
        <v>32.25</v>
      </c>
      <c r="Q35" s="837">
        <v>1</v>
      </c>
      <c r="R35" s="832">
        <v>1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25</v>
      </c>
      <c r="B36" s="832" t="s">
        <v>1059</v>
      </c>
      <c r="C36" s="832" t="s">
        <v>1064</v>
      </c>
      <c r="D36" s="833" t="s">
        <v>1592</v>
      </c>
      <c r="E36" s="834" t="s">
        <v>1080</v>
      </c>
      <c r="F36" s="832" t="s">
        <v>1060</v>
      </c>
      <c r="G36" s="832" t="s">
        <v>1173</v>
      </c>
      <c r="H36" s="832" t="s">
        <v>590</v>
      </c>
      <c r="I36" s="832" t="s">
        <v>1036</v>
      </c>
      <c r="J36" s="832" t="s">
        <v>608</v>
      </c>
      <c r="K36" s="832" t="s">
        <v>620</v>
      </c>
      <c r="L36" s="835">
        <v>132</v>
      </c>
      <c r="M36" s="835">
        <v>396</v>
      </c>
      <c r="N36" s="832">
        <v>3</v>
      </c>
      <c r="O36" s="836">
        <v>1.5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25</v>
      </c>
      <c r="B37" s="832" t="s">
        <v>1059</v>
      </c>
      <c r="C37" s="832" t="s">
        <v>1064</v>
      </c>
      <c r="D37" s="833" t="s">
        <v>1592</v>
      </c>
      <c r="E37" s="834" t="s">
        <v>1080</v>
      </c>
      <c r="F37" s="832" t="s">
        <v>1060</v>
      </c>
      <c r="G37" s="832" t="s">
        <v>1174</v>
      </c>
      <c r="H37" s="832" t="s">
        <v>590</v>
      </c>
      <c r="I37" s="832" t="s">
        <v>1175</v>
      </c>
      <c r="J37" s="832" t="s">
        <v>1176</v>
      </c>
      <c r="K37" s="832" t="s">
        <v>620</v>
      </c>
      <c r="L37" s="835">
        <v>143.35</v>
      </c>
      <c r="M37" s="835">
        <v>286.7</v>
      </c>
      <c r="N37" s="832">
        <v>2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25</v>
      </c>
      <c r="B38" s="832" t="s">
        <v>1059</v>
      </c>
      <c r="C38" s="832" t="s">
        <v>1064</v>
      </c>
      <c r="D38" s="833" t="s">
        <v>1592</v>
      </c>
      <c r="E38" s="834" t="s">
        <v>1080</v>
      </c>
      <c r="F38" s="832" t="s">
        <v>1060</v>
      </c>
      <c r="G38" s="832" t="s">
        <v>1177</v>
      </c>
      <c r="H38" s="832" t="s">
        <v>590</v>
      </c>
      <c r="I38" s="832" t="s">
        <v>1041</v>
      </c>
      <c r="J38" s="832" t="s">
        <v>1039</v>
      </c>
      <c r="K38" s="832" t="s">
        <v>1042</v>
      </c>
      <c r="L38" s="835">
        <v>245.91</v>
      </c>
      <c r="M38" s="835">
        <v>491.82</v>
      </c>
      <c r="N38" s="832">
        <v>2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25</v>
      </c>
      <c r="B39" s="832" t="s">
        <v>1059</v>
      </c>
      <c r="C39" s="832" t="s">
        <v>1064</v>
      </c>
      <c r="D39" s="833" t="s">
        <v>1592</v>
      </c>
      <c r="E39" s="834" t="s">
        <v>1080</v>
      </c>
      <c r="F39" s="832" t="s">
        <v>1060</v>
      </c>
      <c r="G39" s="832" t="s">
        <v>1178</v>
      </c>
      <c r="H39" s="832" t="s">
        <v>557</v>
      </c>
      <c r="I39" s="832" t="s">
        <v>1179</v>
      </c>
      <c r="J39" s="832" t="s">
        <v>1180</v>
      </c>
      <c r="K39" s="832" t="s">
        <v>1181</v>
      </c>
      <c r="L39" s="835">
        <v>0</v>
      </c>
      <c r="M39" s="835">
        <v>0</v>
      </c>
      <c r="N39" s="832">
        <v>1</v>
      </c>
      <c r="O39" s="836">
        <v>0.5</v>
      </c>
      <c r="P39" s="835"/>
      <c r="Q39" s="837"/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25</v>
      </c>
      <c r="B40" s="832" t="s">
        <v>1059</v>
      </c>
      <c r="C40" s="832" t="s">
        <v>1064</v>
      </c>
      <c r="D40" s="833" t="s">
        <v>1592</v>
      </c>
      <c r="E40" s="834" t="s">
        <v>1080</v>
      </c>
      <c r="F40" s="832" t="s">
        <v>1060</v>
      </c>
      <c r="G40" s="832" t="s">
        <v>1112</v>
      </c>
      <c r="H40" s="832" t="s">
        <v>590</v>
      </c>
      <c r="I40" s="832" t="s">
        <v>1017</v>
      </c>
      <c r="J40" s="832" t="s">
        <v>735</v>
      </c>
      <c r="K40" s="832" t="s">
        <v>737</v>
      </c>
      <c r="L40" s="835">
        <v>0</v>
      </c>
      <c r="M40" s="835">
        <v>0</v>
      </c>
      <c r="N40" s="832">
        <v>5</v>
      </c>
      <c r="O40" s="836">
        <v>3</v>
      </c>
      <c r="P40" s="835">
        <v>0</v>
      </c>
      <c r="Q40" s="837"/>
      <c r="R40" s="832">
        <v>4</v>
      </c>
      <c r="S40" s="837">
        <v>0.8</v>
      </c>
      <c r="T40" s="836">
        <v>2</v>
      </c>
      <c r="U40" s="838">
        <v>0.66666666666666663</v>
      </c>
    </row>
    <row r="41" spans="1:21" ht="14.4" customHeight="1" x14ac:dyDescent="0.3">
      <c r="A41" s="831">
        <v>25</v>
      </c>
      <c r="B41" s="832" t="s">
        <v>1059</v>
      </c>
      <c r="C41" s="832" t="s">
        <v>1064</v>
      </c>
      <c r="D41" s="833" t="s">
        <v>1592</v>
      </c>
      <c r="E41" s="834" t="s">
        <v>1080</v>
      </c>
      <c r="F41" s="832" t="s">
        <v>1060</v>
      </c>
      <c r="G41" s="832" t="s">
        <v>1112</v>
      </c>
      <c r="H41" s="832" t="s">
        <v>590</v>
      </c>
      <c r="I41" s="832" t="s">
        <v>1018</v>
      </c>
      <c r="J41" s="832" t="s">
        <v>735</v>
      </c>
      <c r="K41" s="832" t="s">
        <v>1019</v>
      </c>
      <c r="L41" s="835">
        <v>61.49</v>
      </c>
      <c r="M41" s="835">
        <v>61.49</v>
      </c>
      <c r="N41" s="832">
        <v>1</v>
      </c>
      <c r="O41" s="836">
        <v>0.5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25</v>
      </c>
      <c r="B42" s="832" t="s">
        <v>1059</v>
      </c>
      <c r="C42" s="832" t="s">
        <v>1064</v>
      </c>
      <c r="D42" s="833" t="s">
        <v>1592</v>
      </c>
      <c r="E42" s="834" t="s">
        <v>1080</v>
      </c>
      <c r="F42" s="832" t="s">
        <v>1060</v>
      </c>
      <c r="G42" s="832" t="s">
        <v>1182</v>
      </c>
      <c r="H42" s="832" t="s">
        <v>557</v>
      </c>
      <c r="I42" s="832" t="s">
        <v>1183</v>
      </c>
      <c r="J42" s="832" t="s">
        <v>1184</v>
      </c>
      <c r="K42" s="832" t="s">
        <v>716</v>
      </c>
      <c r="L42" s="835">
        <v>0</v>
      </c>
      <c r="M42" s="835">
        <v>0</v>
      </c>
      <c r="N42" s="832">
        <v>1</v>
      </c>
      <c r="O42" s="836">
        <v>1</v>
      </c>
      <c r="P42" s="835"/>
      <c r="Q42" s="837"/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25</v>
      </c>
      <c r="B43" s="832" t="s">
        <v>1059</v>
      </c>
      <c r="C43" s="832" t="s">
        <v>1064</v>
      </c>
      <c r="D43" s="833" t="s">
        <v>1592</v>
      </c>
      <c r="E43" s="834" t="s">
        <v>1080</v>
      </c>
      <c r="F43" s="832" t="s">
        <v>1060</v>
      </c>
      <c r="G43" s="832" t="s">
        <v>1113</v>
      </c>
      <c r="H43" s="832" t="s">
        <v>590</v>
      </c>
      <c r="I43" s="832" t="s">
        <v>980</v>
      </c>
      <c r="J43" s="832" t="s">
        <v>877</v>
      </c>
      <c r="K43" s="832" t="s">
        <v>981</v>
      </c>
      <c r="L43" s="835">
        <v>154.36000000000001</v>
      </c>
      <c r="M43" s="835">
        <v>7872.3600000000042</v>
      </c>
      <c r="N43" s="832">
        <v>51</v>
      </c>
      <c r="O43" s="836">
        <v>47</v>
      </c>
      <c r="P43" s="835">
        <v>4013.3600000000019</v>
      </c>
      <c r="Q43" s="837">
        <v>0.50980392156862742</v>
      </c>
      <c r="R43" s="832">
        <v>26</v>
      </c>
      <c r="S43" s="837">
        <v>0.50980392156862742</v>
      </c>
      <c r="T43" s="836">
        <v>24</v>
      </c>
      <c r="U43" s="838">
        <v>0.51063829787234039</v>
      </c>
    </row>
    <row r="44" spans="1:21" ht="14.4" customHeight="1" x14ac:dyDescent="0.3">
      <c r="A44" s="831">
        <v>25</v>
      </c>
      <c r="B44" s="832" t="s">
        <v>1059</v>
      </c>
      <c r="C44" s="832" t="s">
        <v>1064</v>
      </c>
      <c r="D44" s="833" t="s">
        <v>1592</v>
      </c>
      <c r="E44" s="834" t="s">
        <v>1082</v>
      </c>
      <c r="F44" s="832" t="s">
        <v>1060</v>
      </c>
      <c r="G44" s="832" t="s">
        <v>1185</v>
      </c>
      <c r="H44" s="832" t="s">
        <v>557</v>
      </c>
      <c r="I44" s="832" t="s">
        <v>1186</v>
      </c>
      <c r="J44" s="832" t="s">
        <v>1187</v>
      </c>
      <c r="K44" s="832" t="s">
        <v>1188</v>
      </c>
      <c r="L44" s="835">
        <v>590.26</v>
      </c>
      <c r="M44" s="835">
        <v>590.26</v>
      </c>
      <c r="N44" s="832">
        <v>1</v>
      </c>
      <c r="O44" s="836">
        <v>1</v>
      </c>
      <c r="P44" s="835">
        <v>590.26</v>
      </c>
      <c r="Q44" s="837">
        <v>1</v>
      </c>
      <c r="R44" s="832">
        <v>1</v>
      </c>
      <c r="S44" s="837">
        <v>1</v>
      </c>
      <c r="T44" s="836">
        <v>1</v>
      </c>
      <c r="U44" s="838">
        <v>1</v>
      </c>
    </row>
    <row r="45" spans="1:21" ht="14.4" customHeight="1" x14ac:dyDescent="0.3">
      <c r="A45" s="831">
        <v>25</v>
      </c>
      <c r="B45" s="832" t="s">
        <v>1059</v>
      </c>
      <c r="C45" s="832" t="s">
        <v>1064</v>
      </c>
      <c r="D45" s="833" t="s">
        <v>1592</v>
      </c>
      <c r="E45" s="834" t="s">
        <v>1082</v>
      </c>
      <c r="F45" s="832" t="s">
        <v>1060</v>
      </c>
      <c r="G45" s="832" t="s">
        <v>1189</v>
      </c>
      <c r="H45" s="832" t="s">
        <v>557</v>
      </c>
      <c r="I45" s="832" t="s">
        <v>1190</v>
      </c>
      <c r="J45" s="832" t="s">
        <v>1191</v>
      </c>
      <c r="K45" s="832" t="s">
        <v>1192</v>
      </c>
      <c r="L45" s="835">
        <v>29.39</v>
      </c>
      <c r="M45" s="835">
        <v>29.39</v>
      </c>
      <c r="N45" s="832">
        <v>1</v>
      </c>
      <c r="O45" s="836">
        <v>0.5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25</v>
      </c>
      <c r="B46" s="832" t="s">
        <v>1059</v>
      </c>
      <c r="C46" s="832" t="s">
        <v>1064</v>
      </c>
      <c r="D46" s="833" t="s">
        <v>1592</v>
      </c>
      <c r="E46" s="834" t="s">
        <v>1082</v>
      </c>
      <c r="F46" s="832" t="s">
        <v>1060</v>
      </c>
      <c r="G46" s="832" t="s">
        <v>1189</v>
      </c>
      <c r="H46" s="832" t="s">
        <v>557</v>
      </c>
      <c r="I46" s="832" t="s">
        <v>1193</v>
      </c>
      <c r="J46" s="832" t="s">
        <v>1191</v>
      </c>
      <c r="K46" s="832" t="s">
        <v>1194</v>
      </c>
      <c r="L46" s="835">
        <v>58.77</v>
      </c>
      <c r="M46" s="835">
        <v>58.77</v>
      </c>
      <c r="N46" s="832">
        <v>1</v>
      </c>
      <c r="O46" s="836">
        <v>1</v>
      </c>
      <c r="P46" s="835">
        <v>58.77</v>
      </c>
      <c r="Q46" s="837">
        <v>1</v>
      </c>
      <c r="R46" s="832">
        <v>1</v>
      </c>
      <c r="S46" s="837">
        <v>1</v>
      </c>
      <c r="T46" s="836">
        <v>1</v>
      </c>
      <c r="U46" s="838">
        <v>1</v>
      </c>
    </row>
    <row r="47" spans="1:21" ht="14.4" customHeight="1" x14ac:dyDescent="0.3">
      <c r="A47" s="831">
        <v>25</v>
      </c>
      <c r="B47" s="832" t="s">
        <v>1059</v>
      </c>
      <c r="C47" s="832" t="s">
        <v>1064</v>
      </c>
      <c r="D47" s="833" t="s">
        <v>1592</v>
      </c>
      <c r="E47" s="834" t="s">
        <v>1082</v>
      </c>
      <c r="F47" s="832" t="s">
        <v>1060</v>
      </c>
      <c r="G47" s="832" t="s">
        <v>1189</v>
      </c>
      <c r="H47" s="832" t="s">
        <v>590</v>
      </c>
      <c r="I47" s="832" t="s">
        <v>1195</v>
      </c>
      <c r="J47" s="832" t="s">
        <v>1196</v>
      </c>
      <c r="K47" s="832" t="s">
        <v>1197</v>
      </c>
      <c r="L47" s="835">
        <v>176.32</v>
      </c>
      <c r="M47" s="835">
        <v>176.32</v>
      </c>
      <c r="N47" s="832">
        <v>1</v>
      </c>
      <c r="O47" s="836">
        <v>0.5</v>
      </c>
      <c r="P47" s="835">
        <v>176.32</v>
      </c>
      <c r="Q47" s="837">
        <v>1</v>
      </c>
      <c r="R47" s="832">
        <v>1</v>
      </c>
      <c r="S47" s="837">
        <v>1</v>
      </c>
      <c r="T47" s="836">
        <v>0.5</v>
      </c>
      <c r="U47" s="838">
        <v>1</v>
      </c>
    </row>
    <row r="48" spans="1:21" ht="14.4" customHeight="1" x14ac:dyDescent="0.3">
      <c r="A48" s="831">
        <v>25</v>
      </c>
      <c r="B48" s="832" t="s">
        <v>1059</v>
      </c>
      <c r="C48" s="832" t="s">
        <v>1064</v>
      </c>
      <c r="D48" s="833" t="s">
        <v>1592</v>
      </c>
      <c r="E48" s="834" t="s">
        <v>1082</v>
      </c>
      <c r="F48" s="832" t="s">
        <v>1060</v>
      </c>
      <c r="G48" s="832" t="s">
        <v>1198</v>
      </c>
      <c r="H48" s="832" t="s">
        <v>557</v>
      </c>
      <c r="I48" s="832" t="s">
        <v>1199</v>
      </c>
      <c r="J48" s="832" t="s">
        <v>1200</v>
      </c>
      <c r="K48" s="832" t="s">
        <v>1201</v>
      </c>
      <c r="L48" s="835">
        <v>35.25</v>
      </c>
      <c r="M48" s="835">
        <v>35.25</v>
      </c>
      <c r="N48" s="832">
        <v>1</v>
      </c>
      <c r="O48" s="836">
        <v>0.5</v>
      </c>
      <c r="P48" s="835">
        <v>35.25</v>
      </c>
      <c r="Q48" s="837">
        <v>1</v>
      </c>
      <c r="R48" s="832">
        <v>1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25</v>
      </c>
      <c r="B49" s="832" t="s">
        <v>1059</v>
      </c>
      <c r="C49" s="832" t="s">
        <v>1064</v>
      </c>
      <c r="D49" s="833" t="s">
        <v>1592</v>
      </c>
      <c r="E49" s="834" t="s">
        <v>1082</v>
      </c>
      <c r="F49" s="832" t="s">
        <v>1060</v>
      </c>
      <c r="G49" s="832" t="s">
        <v>1198</v>
      </c>
      <c r="H49" s="832" t="s">
        <v>557</v>
      </c>
      <c r="I49" s="832" t="s">
        <v>1202</v>
      </c>
      <c r="J49" s="832" t="s">
        <v>1203</v>
      </c>
      <c r="K49" s="832" t="s">
        <v>1204</v>
      </c>
      <c r="L49" s="835">
        <v>23.49</v>
      </c>
      <c r="M49" s="835">
        <v>93.96</v>
      </c>
      <c r="N49" s="832">
        <v>4</v>
      </c>
      <c r="O49" s="836">
        <v>3.5</v>
      </c>
      <c r="P49" s="835">
        <v>46.98</v>
      </c>
      <c r="Q49" s="837">
        <v>0.5</v>
      </c>
      <c r="R49" s="832">
        <v>2</v>
      </c>
      <c r="S49" s="837">
        <v>0.5</v>
      </c>
      <c r="T49" s="836">
        <v>1.5</v>
      </c>
      <c r="U49" s="838">
        <v>0.42857142857142855</v>
      </c>
    </row>
    <row r="50" spans="1:21" ht="14.4" customHeight="1" x14ac:dyDescent="0.3">
      <c r="A50" s="831">
        <v>25</v>
      </c>
      <c r="B50" s="832" t="s">
        <v>1059</v>
      </c>
      <c r="C50" s="832" t="s">
        <v>1064</v>
      </c>
      <c r="D50" s="833" t="s">
        <v>1592</v>
      </c>
      <c r="E50" s="834" t="s">
        <v>1082</v>
      </c>
      <c r="F50" s="832" t="s">
        <v>1060</v>
      </c>
      <c r="G50" s="832" t="s">
        <v>1205</v>
      </c>
      <c r="H50" s="832" t="s">
        <v>557</v>
      </c>
      <c r="I50" s="832" t="s">
        <v>1206</v>
      </c>
      <c r="J50" s="832" t="s">
        <v>1207</v>
      </c>
      <c r="K50" s="832" t="s">
        <v>1208</v>
      </c>
      <c r="L50" s="835">
        <v>182.22</v>
      </c>
      <c r="M50" s="835">
        <v>364.44</v>
      </c>
      <c r="N50" s="832">
        <v>2</v>
      </c>
      <c r="O50" s="836">
        <v>1</v>
      </c>
      <c r="P50" s="835">
        <v>182.22</v>
      </c>
      <c r="Q50" s="837">
        <v>0.5</v>
      </c>
      <c r="R50" s="832">
        <v>1</v>
      </c>
      <c r="S50" s="837">
        <v>0.5</v>
      </c>
      <c r="T50" s="836">
        <v>0.5</v>
      </c>
      <c r="U50" s="838">
        <v>0.5</v>
      </c>
    </row>
    <row r="51" spans="1:21" ht="14.4" customHeight="1" x14ac:dyDescent="0.3">
      <c r="A51" s="831">
        <v>25</v>
      </c>
      <c r="B51" s="832" t="s">
        <v>1059</v>
      </c>
      <c r="C51" s="832" t="s">
        <v>1064</v>
      </c>
      <c r="D51" s="833" t="s">
        <v>1592</v>
      </c>
      <c r="E51" s="834" t="s">
        <v>1082</v>
      </c>
      <c r="F51" s="832" t="s">
        <v>1060</v>
      </c>
      <c r="G51" s="832" t="s">
        <v>1209</v>
      </c>
      <c r="H51" s="832" t="s">
        <v>590</v>
      </c>
      <c r="I51" s="832" t="s">
        <v>1210</v>
      </c>
      <c r="J51" s="832" t="s">
        <v>1211</v>
      </c>
      <c r="K51" s="832" t="s">
        <v>1212</v>
      </c>
      <c r="L51" s="835">
        <v>246.39</v>
      </c>
      <c r="M51" s="835">
        <v>246.39</v>
      </c>
      <c r="N51" s="832">
        <v>1</v>
      </c>
      <c r="O51" s="836">
        <v>0.5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25</v>
      </c>
      <c r="B52" s="832" t="s">
        <v>1059</v>
      </c>
      <c r="C52" s="832" t="s">
        <v>1064</v>
      </c>
      <c r="D52" s="833" t="s">
        <v>1592</v>
      </c>
      <c r="E52" s="834" t="s">
        <v>1082</v>
      </c>
      <c r="F52" s="832" t="s">
        <v>1060</v>
      </c>
      <c r="G52" s="832" t="s">
        <v>1213</v>
      </c>
      <c r="H52" s="832" t="s">
        <v>557</v>
      </c>
      <c r="I52" s="832" t="s">
        <v>1214</v>
      </c>
      <c r="J52" s="832" t="s">
        <v>1215</v>
      </c>
      <c r="K52" s="832" t="s">
        <v>1216</v>
      </c>
      <c r="L52" s="835">
        <v>121.07</v>
      </c>
      <c r="M52" s="835">
        <v>363.21</v>
      </c>
      <c r="N52" s="832">
        <v>3</v>
      </c>
      <c r="O52" s="836">
        <v>2.5</v>
      </c>
      <c r="P52" s="835">
        <v>121.07</v>
      </c>
      <c r="Q52" s="837">
        <v>0.33333333333333331</v>
      </c>
      <c r="R52" s="832">
        <v>1</v>
      </c>
      <c r="S52" s="837">
        <v>0.33333333333333331</v>
      </c>
      <c r="T52" s="836">
        <v>1</v>
      </c>
      <c r="U52" s="838">
        <v>0.4</v>
      </c>
    </row>
    <row r="53" spans="1:21" ht="14.4" customHeight="1" x14ac:dyDescent="0.3">
      <c r="A53" s="831">
        <v>25</v>
      </c>
      <c r="B53" s="832" t="s">
        <v>1059</v>
      </c>
      <c r="C53" s="832" t="s">
        <v>1064</v>
      </c>
      <c r="D53" s="833" t="s">
        <v>1592</v>
      </c>
      <c r="E53" s="834" t="s">
        <v>1082</v>
      </c>
      <c r="F53" s="832" t="s">
        <v>1060</v>
      </c>
      <c r="G53" s="832" t="s">
        <v>1217</v>
      </c>
      <c r="H53" s="832" t="s">
        <v>557</v>
      </c>
      <c r="I53" s="832" t="s">
        <v>1218</v>
      </c>
      <c r="J53" s="832" t="s">
        <v>1219</v>
      </c>
      <c r="K53" s="832" t="s">
        <v>1220</v>
      </c>
      <c r="L53" s="835">
        <v>94.7</v>
      </c>
      <c r="M53" s="835">
        <v>189.4</v>
      </c>
      <c r="N53" s="832">
        <v>2</v>
      </c>
      <c r="O53" s="836">
        <v>2</v>
      </c>
      <c r="P53" s="835">
        <v>189.4</v>
      </c>
      <c r="Q53" s="837">
        <v>1</v>
      </c>
      <c r="R53" s="832">
        <v>2</v>
      </c>
      <c r="S53" s="837">
        <v>1</v>
      </c>
      <c r="T53" s="836">
        <v>2</v>
      </c>
      <c r="U53" s="838">
        <v>1</v>
      </c>
    </row>
    <row r="54" spans="1:21" ht="14.4" customHeight="1" x14ac:dyDescent="0.3">
      <c r="A54" s="831">
        <v>25</v>
      </c>
      <c r="B54" s="832" t="s">
        <v>1059</v>
      </c>
      <c r="C54" s="832" t="s">
        <v>1064</v>
      </c>
      <c r="D54" s="833" t="s">
        <v>1592</v>
      </c>
      <c r="E54" s="834" t="s">
        <v>1082</v>
      </c>
      <c r="F54" s="832" t="s">
        <v>1060</v>
      </c>
      <c r="G54" s="832" t="s">
        <v>1221</v>
      </c>
      <c r="H54" s="832" t="s">
        <v>557</v>
      </c>
      <c r="I54" s="832" t="s">
        <v>1222</v>
      </c>
      <c r="J54" s="832" t="s">
        <v>1223</v>
      </c>
      <c r="K54" s="832" t="s">
        <v>1224</v>
      </c>
      <c r="L54" s="835">
        <v>159.71</v>
      </c>
      <c r="M54" s="835">
        <v>479.13</v>
      </c>
      <c r="N54" s="832">
        <v>3</v>
      </c>
      <c r="O54" s="836">
        <v>2.5</v>
      </c>
      <c r="P54" s="835">
        <v>319.42</v>
      </c>
      <c r="Q54" s="837">
        <v>0.66666666666666674</v>
      </c>
      <c r="R54" s="832">
        <v>2</v>
      </c>
      <c r="S54" s="837">
        <v>0.66666666666666663</v>
      </c>
      <c r="T54" s="836">
        <v>1.5</v>
      </c>
      <c r="U54" s="838">
        <v>0.6</v>
      </c>
    </row>
    <row r="55" spans="1:21" ht="14.4" customHeight="1" x14ac:dyDescent="0.3">
      <c r="A55" s="831">
        <v>25</v>
      </c>
      <c r="B55" s="832" t="s">
        <v>1059</v>
      </c>
      <c r="C55" s="832" t="s">
        <v>1064</v>
      </c>
      <c r="D55" s="833" t="s">
        <v>1592</v>
      </c>
      <c r="E55" s="834" t="s">
        <v>1082</v>
      </c>
      <c r="F55" s="832" t="s">
        <v>1060</v>
      </c>
      <c r="G55" s="832" t="s">
        <v>1221</v>
      </c>
      <c r="H55" s="832" t="s">
        <v>557</v>
      </c>
      <c r="I55" s="832" t="s">
        <v>1225</v>
      </c>
      <c r="J55" s="832" t="s">
        <v>1223</v>
      </c>
      <c r="K55" s="832" t="s">
        <v>1226</v>
      </c>
      <c r="L55" s="835">
        <v>159.71</v>
      </c>
      <c r="M55" s="835">
        <v>159.71</v>
      </c>
      <c r="N55" s="832">
        <v>1</v>
      </c>
      <c r="O55" s="836">
        <v>0.5</v>
      </c>
      <c r="P55" s="835">
        <v>159.71</v>
      </c>
      <c r="Q55" s="837">
        <v>1</v>
      </c>
      <c r="R55" s="832">
        <v>1</v>
      </c>
      <c r="S55" s="837">
        <v>1</v>
      </c>
      <c r="T55" s="836">
        <v>0.5</v>
      </c>
      <c r="U55" s="838">
        <v>1</v>
      </c>
    </row>
    <row r="56" spans="1:21" ht="14.4" customHeight="1" x14ac:dyDescent="0.3">
      <c r="A56" s="831">
        <v>25</v>
      </c>
      <c r="B56" s="832" t="s">
        <v>1059</v>
      </c>
      <c r="C56" s="832" t="s">
        <v>1064</v>
      </c>
      <c r="D56" s="833" t="s">
        <v>1592</v>
      </c>
      <c r="E56" s="834" t="s">
        <v>1082</v>
      </c>
      <c r="F56" s="832" t="s">
        <v>1060</v>
      </c>
      <c r="G56" s="832" t="s">
        <v>1221</v>
      </c>
      <c r="H56" s="832" t="s">
        <v>557</v>
      </c>
      <c r="I56" s="832" t="s">
        <v>1227</v>
      </c>
      <c r="J56" s="832" t="s">
        <v>1223</v>
      </c>
      <c r="K56" s="832" t="s">
        <v>1228</v>
      </c>
      <c r="L56" s="835">
        <v>0</v>
      </c>
      <c r="M56" s="835">
        <v>0</v>
      </c>
      <c r="N56" s="832">
        <v>1</v>
      </c>
      <c r="O56" s="836">
        <v>0.5</v>
      </c>
      <c r="P56" s="835">
        <v>0</v>
      </c>
      <c r="Q56" s="837"/>
      <c r="R56" s="832">
        <v>1</v>
      </c>
      <c r="S56" s="837">
        <v>1</v>
      </c>
      <c r="T56" s="836">
        <v>0.5</v>
      </c>
      <c r="U56" s="838">
        <v>1</v>
      </c>
    </row>
    <row r="57" spans="1:21" ht="14.4" customHeight="1" x14ac:dyDescent="0.3">
      <c r="A57" s="831">
        <v>25</v>
      </c>
      <c r="B57" s="832" t="s">
        <v>1059</v>
      </c>
      <c r="C57" s="832" t="s">
        <v>1064</v>
      </c>
      <c r="D57" s="833" t="s">
        <v>1592</v>
      </c>
      <c r="E57" s="834" t="s">
        <v>1082</v>
      </c>
      <c r="F57" s="832" t="s">
        <v>1060</v>
      </c>
      <c r="G57" s="832" t="s">
        <v>1108</v>
      </c>
      <c r="H57" s="832" t="s">
        <v>557</v>
      </c>
      <c r="I57" s="832" t="s">
        <v>1109</v>
      </c>
      <c r="J57" s="832" t="s">
        <v>1110</v>
      </c>
      <c r="K57" s="832" t="s">
        <v>1111</v>
      </c>
      <c r="L57" s="835">
        <v>132.97999999999999</v>
      </c>
      <c r="M57" s="835">
        <v>1861.7199999999998</v>
      </c>
      <c r="N57" s="832">
        <v>14</v>
      </c>
      <c r="O57" s="836">
        <v>8</v>
      </c>
      <c r="P57" s="835">
        <v>930.8599999999999</v>
      </c>
      <c r="Q57" s="837">
        <v>0.5</v>
      </c>
      <c r="R57" s="832">
        <v>7</v>
      </c>
      <c r="S57" s="837">
        <v>0.5</v>
      </c>
      <c r="T57" s="836">
        <v>4.5</v>
      </c>
      <c r="U57" s="838">
        <v>0.5625</v>
      </c>
    </row>
    <row r="58" spans="1:21" ht="14.4" customHeight="1" x14ac:dyDescent="0.3">
      <c r="A58" s="831">
        <v>25</v>
      </c>
      <c r="B58" s="832" t="s">
        <v>1059</v>
      </c>
      <c r="C58" s="832" t="s">
        <v>1064</v>
      </c>
      <c r="D58" s="833" t="s">
        <v>1592</v>
      </c>
      <c r="E58" s="834" t="s">
        <v>1082</v>
      </c>
      <c r="F58" s="832" t="s">
        <v>1060</v>
      </c>
      <c r="G58" s="832" t="s">
        <v>1229</v>
      </c>
      <c r="H58" s="832" t="s">
        <v>557</v>
      </c>
      <c r="I58" s="832" t="s">
        <v>1230</v>
      </c>
      <c r="J58" s="832" t="s">
        <v>1231</v>
      </c>
      <c r="K58" s="832" t="s">
        <v>1232</v>
      </c>
      <c r="L58" s="835">
        <v>0</v>
      </c>
      <c r="M58" s="835">
        <v>0</v>
      </c>
      <c r="N58" s="832">
        <v>2</v>
      </c>
      <c r="O58" s="836">
        <v>1</v>
      </c>
      <c r="P58" s="835"/>
      <c r="Q58" s="837"/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25</v>
      </c>
      <c r="B59" s="832" t="s">
        <v>1059</v>
      </c>
      <c r="C59" s="832" t="s">
        <v>1064</v>
      </c>
      <c r="D59" s="833" t="s">
        <v>1592</v>
      </c>
      <c r="E59" s="834" t="s">
        <v>1082</v>
      </c>
      <c r="F59" s="832" t="s">
        <v>1060</v>
      </c>
      <c r="G59" s="832" t="s">
        <v>1233</v>
      </c>
      <c r="H59" s="832" t="s">
        <v>557</v>
      </c>
      <c r="I59" s="832" t="s">
        <v>1234</v>
      </c>
      <c r="J59" s="832" t="s">
        <v>746</v>
      </c>
      <c r="K59" s="832" t="s">
        <v>1235</v>
      </c>
      <c r="L59" s="835">
        <v>163.54</v>
      </c>
      <c r="M59" s="835">
        <v>163.54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25</v>
      </c>
      <c r="B60" s="832" t="s">
        <v>1059</v>
      </c>
      <c r="C60" s="832" t="s">
        <v>1064</v>
      </c>
      <c r="D60" s="833" t="s">
        <v>1592</v>
      </c>
      <c r="E60" s="834" t="s">
        <v>1082</v>
      </c>
      <c r="F60" s="832" t="s">
        <v>1060</v>
      </c>
      <c r="G60" s="832" t="s">
        <v>1236</v>
      </c>
      <c r="H60" s="832" t="s">
        <v>590</v>
      </c>
      <c r="I60" s="832" t="s">
        <v>1237</v>
      </c>
      <c r="J60" s="832" t="s">
        <v>1238</v>
      </c>
      <c r="K60" s="832" t="s">
        <v>1239</v>
      </c>
      <c r="L60" s="835">
        <v>70.48</v>
      </c>
      <c r="M60" s="835">
        <v>70.48</v>
      </c>
      <c r="N60" s="832">
        <v>1</v>
      </c>
      <c r="O60" s="836">
        <v>1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25</v>
      </c>
      <c r="B61" s="832" t="s">
        <v>1059</v>
      </c>
      <c r="C61" s="832" t="s">
        <v>1064</v>
      </c>
      <c r="D61" s="833" t="s">
        <v>1592</v>
      </c>
      <c r="E61" s="834" t="s">
        <v>1082</v>
      </c>
      <c r="F61" s="832" t="s">
        <v>1060</v>
      </c>
      <c r="G61" s="832" t="s">
        <v>1152</v>
      </c>
      <c r="H61" s="832" t="s">
        <v>557</v>
      </c>
      <c r="I61" s="832" t="s">
        <v>1153</v>
      </c>
      <c r="J61" s="832" t="s">
        <v>832</v>
      </c>
      <c r="K61" s="832" t="s">
        <v>1154</v>
      </c>
      <c r="L61" s="835">
        <v>34.19</v>
      </c>
      <c r="M61" s="835">
        <v>34.19</v>
      </c>
      <c r="N61" s="832">
        <v>1</v>
      </c>
      <c r="O61" s="836">
        <v>0.5</v>
      </c>
      <c r="P61" s="835">
        <v>34.19</v>
      </c>
      <c r="Q61" s="837">
        <v>1</v>
      </c>
      <c r="R61" s="832">
        <v>1</v>
      </c>
      <c r="S61" s="837">
        <v>1</v>
      </c>
      <c r="T61" s="836">
        <v>0.5</v>
      </c>
      <c r="U61" s="838">
        <v>1</v>
      </c>
    </row>
    <row r="62" spans="1:21" ht="14.4" customHeight="1" x14ac:dyDescent="0.3">
      <c r="A62" s="831">
        <v>25</v>
      </c>
      <c r="B62" s="832" t="s">
        <v>1059</v>
      </c>
      <c r="C62" s="832" t="s">
        <v>1064</v>
      </c>
      <c r="D62" s="833" t="s">
        <v>1592</v>
      </c>
      <c r="E62" s="834" t="s">
        <v>1082</v>
      </c>
      <c r="F62" s="832" t="s">
        <v>1060</v>
      </c>
      <c r="G62" s="832" t="s">
        <v>1155</v>
      </c>
      <c r="H62" s="832" t="s">
        <v>590</v>
      </c>
      <c r="I62" s="832" t="s">
        <v>1156</v>
      </c>
      <c r="J62" s="832" t="s">
        <v>1157</v>
      </c>
      <c r="K62" s="832" t="s">
        <v>1158</v>
      </c>
      <c r="L62" s="835">
        <v>141.25</v>
      </c>
      <c r="M62" s="835">
        <v>141.25</v>
      </c>
      <c r="N62" s="832">
        <v>1</v>
      </c>
      <c r="O62" s="836">
        <v>0.5</v>
      </c>
      <c r="P62" s="835">
        <v>141.25</v>
      </c>
      <c r="Q62" s="837">
        <v>1</v>
      </c>
      <c r="R62" s="832">
        <v>1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25</v>
      </c>
      <c r="B63" s="832" t="s">
        <v>1059</v>
      </c>
      <c r="C63" s="832" t="s">
        <v>1064</v>
      </c>
      <c r="D63" s="833" t="s">
        <v>1592</v>
      </c>
      <c r="E63" s="834" t="s">
        <v>1082</v>
      </c>
      <c r="F63" s="832" t="s">
        <v>1060</v>
      </c>
      <c r="G63" s="832" t="s">
        <v>1162</v>
      </c>
      <c r="H63" s="832" t="s">
        <v>590</v>
      </c>
      <c r="I63" s="832" t="s">
        <v>951</v>
      </c>
      <c r="J63" s="832" t="s">
        <v>666</v>
      </c>
      <c r="K63" s="832" t="s">
        <v>952</v>
      </c>
      <c r="L63" s="835">
        <v>490.89</v>
      </c>
      <c r="M63" s="835">
        <v>490.89</v>
      </c>
      <c r="N63" s="832">
        <v>1</v>
      </c>
      <c r="O63" s="836">
        <v>1</v>
      </c>
      <c r="P63" s="835">
        <v>490.89</v>
      </c>
      <c r="Q63" s="837">
        <v>1</v>
      </c>
      <c r="R63" s="832">
        <v>1</v>
      </c>
      <c r="S63" s="837">
        <v>1</v>
      </c>
      <c r="T63" s="836">
        <v>1</v>
      </c>
      <c r="U63" s="838">
        <v>1</v>
      </c>
    </row>
    <row r="64" spans="1:21" ht="14.4" customHeight="1" x14ac:dyDescent="0.3">
      <c r="A64" s="831">
        <v>25</v>
      </c>
      <c r="B64" s="832" t="s">
        <v>1059</v>
      </c>
      <c r="C64" s="832" t="s">
        <v>1064</v>
      </c>
      <c r="D64" s="833" t="s">
        <v>1592</v>
      </c>
      <c r="E64" s="834" t="s">
        <v>1082</v>
      </c>
      <c r="F64" s="832" t="s">
        <v>1060</v>
      </c>
      <c r="G64" s="832" t="s">
        <v>1163</v>
      </c>
      <c r="H64" s="832" t="s">
        <v>557</v>
      </c>
      <c r="I64" s="832" t="s">
        <v>1240</v>
      </c>
      <c r="J64" s="832" t="s">
        <v>613</v>
      </c>
      <c r="K64" s="832" t="s">
        <v>1241</v>
      </c>
      <c r="L64" s="835">
        <v>35.25</v>
      </c>
      <c r="M64" s="835">
        <v>35.25</v>
      </c>
      <c r="N64" s="832">
        <v>1</v>
      </c>
      <c r="O64" s="836">
        <v>0.5</v>
      </c>
      <c r="P64" s="835">
        <v>35.25</v>
      </c>
      <c r="Q64" s="837">
        <v>1</v>
      </c>
      <c r="R64" s="832">
        <v>1</v>
      </c>
      <c r="S64" s="837">
        <v>1</v>
      </c>
      <c r="T64" s="836">
        <v>0.5</v>
      </c>
      <c r="U64" s="838">
        <v>1</v>
      </c>
    </row>
    <row r="65" spans="1:21" ht="14.4" customHeight="1" x14ac:dyDescent="0.3">
      <c r="A65" s="831">
        <v>25</v>
      </c>
      <c r="B65" s="832" t="s">
        <v>1059</v>
      </c>
      <c r="C65" s="832" t="s">
        <v>1064</v>
      </c>
      <c r="D65" s="833" t="s">
        <v>1592</v>
      </c>
      <c r="E65" s="834" t="s">
        <v>1082</v>
      </c>
      <c r="F65" s="832" t="s">
        <v>1060</v>
      </c>
      <c r="G65" s="832" t="s">
        <v>1163</v>
      </c>
      <c r="H65" s="832" t="s">
        <v>557</v>
      </c>
      <c r="I65" s="832" t="s">
        <v>1242</v>
      </c>
      <c r="J65" s="832" t="s">
        <v>613</v>
      </c>
      <c r="K65" s="832" t="s">
        <v>1243</v>
      </c>
      <c r="L65" s="835">
        <v>35.25</v>
      </c>
      <c r="M65" s="835">
        <v>105.75</v>
      </c>
      <c r="N65" s="832">
        <v>3</v>
      </c>
      <c r="O65" s="836">
        <v>1</v>
      </c>
      <c r="P65" s="835">
        <v>70.5</v>
      </c>
      <c r="Q65" s="837">
        <v>0.66666666666666663</v>
      </c>
      <c r="R65" s="832">
        <v>2</v>
      </c>
      <c r="S65" s="837">
        <v>0.66666666666666663</v>
      </c>
      <c r="T65" s="836">
        <v>0.5</v>
      </c>
      <c r="U65" s="838">
        <v>0.5</v>
      </c>
    </row>
    <row r="66" spans="1:21" ht="14.4" customHeight="1" x14ac:dyDescent="0.3">
      <c r="A66" s="831">
        <v>25</v>
      </c>
      <c r="B66" s="832" t="s">
        <v>1059</v>
      </c>
      <c r="C66" s="832" t="s">
        <v>1064</v>
      </c>
      <c r="D66" s="833" t="s">
        <v>1592</v>
      </c>
      <c r="E66" s="834" t="s">
        <v>1082</v>
      </c>
      <c r="F66" s="832" t="s">
        <v>1060</v>
      </c>
      <c r="G66" s="832" t="s">
        <v>1168</v>
      </c>
      <c r="H66" s="832" t="s">
        <v>557</v>
      </c>
      <c r="I66" s="832" t="s">
        <v>1171</v>
      </c>
      <c r="J66" s="832" t="s">
        <v>679</v>
      </c>
      <c r="K66" s="832" t="s">
        <v>1172</v>
      </c>
      <c r="L66" s="835">
        <v>32.25</v>
      </c>
      <c r="M66" s="835">
        <v>64.5</v>
      </c>
      <c r="N66" s="832">
        <v>2</v>
      </c>
      <c r="O66" s="836">
        <v>0.5</v>
      </c>
      <c r="P66" s="835"/>
      <c r="Q66" s="837">
        <v>0</v>
      </c>
      <c r="R66" s="832"/>
      <c r="S66" s="837">
        <v>0</v>
      </c>
      <c r="T66" s="836"/>
      <c r="U66" s="838">
        <v>0</v>
      </c>
    </row>
    <row r="67" spans="1:21" ht="14.4" customHeight="1" x14ac:dyDescent="0.3">
      <c r="A67" s="831">
        <v>25</v>
      </c>
      <c r="B67" s="832" t="s">
        <v>1059</v>
      </c>
      <c r="C67" s="832" t="s">
        <v>1064</v>
      </c>
      <c r="D67" s="833" t="s">
        <v>1592</v>
      </c>
      <c r="E67" s="834" t="s">
        <v>1082</v>
      </c>
      <c r="F67" s="832" t="s">
        <v>1060</v>
      </c>
      <c r="G67" s="832" t="s">
        <v>1244</v>
      </c>
      <c r="H67" s="832" t="s">
        <v>557</v>
      </c>
      <c r="I67" s="832" t="s">
        <v>1245</v>
      </c>
      <c r="J67" s="832" t="s">
        <v>1246</v>
      </c>
      <c r="K67" s="832" t="s">
        <v>1247</v>
      </c>
      <c r="L67" s="835">
        <v>108.44</v>
      </c>
      <c r="M67" s="835">
        <v>108.44</v>
      </c>
      <c r="N67" s="832">
        <v>1</v>
      </c>
      <c r="O67" s="836">
        <v>1</v>
      </c>
      <c r="P67" s="835">
        <v>108.44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25</v>
      </c>
      <c r="B68" s="832" t="s">
        <v>1059</v>
      </c>
      <c r="C68" s="832" t="s">
        <v>1064</v>
      </c>
      <c r="D68" s="833" t="s">
        <v>1592</v>
      </c>
      <c r="E68" s="834" t="s">
        <v>1082</v>
      </c>
      <c r="F68" s="832" t="s">
        <v>1060</v>
      </c>
      <c r="G68" s="832" t="s">
        <v>1244</v>
      </c>
      <c r="H68" s="832" t="s">
        <v>557</v>
      </c>
      <c r="I68" s="832" t="s">
        <v>1248</v>
      </c>
      <c r="J68" s="832" t="s">
        <v>1246</v>
      </c>
      <c r="K68" s="832" t="s">
        <v>1249</v>
      </c>
      <c r="L68" s="835">
        <v>0</v>
      </c>
      <c r="M68" s="835">
        <v>0</v>
      </c>
      <c r="N68" s="832">
        <v>1</v>
      </c>
      <c r="O68" s="836">
        <v>0.5</v>
      </c>
      <c r="P68" s="835">
        <v>0</v>
      </c>
      <c r="Q68" s="837"/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25</v>
      </c>
      <c r="B69" s="832" t="s">
        <v>1059</v>
      </c>
      <c r="C69" s="832" t="s">
        <v>1064</v>
      </c>
      <c r="D69" s="833" t="s">
        <v>1592</v>
      </c>
      <c r="E69" s="834" t="s">
        <v>1082</v>
      </c>
      <c r="F69" s="832" t="s">
        <v>1060</v>
      </c>
      <c r="G69" s="832" t="s">
        <v>1112</v>
      </c>
      <c r="H69" s="832" t="s">
        <v>590</v>
      </c>
      <c r="I69" s="832" t="s">
        <v>1017</v>
      </c>
      <c r="J69" s="832" t="s">
        <v>735</v>
      </c>
      <c r="K69" s="832" t="s">
        <v>737</v>
      </c>
      <c r="L69" s="835">
        <v>0</v>
      </c>
      <c r="M69" s="835">
        <v>0</v>
      </c>
      <c r="N69" s="832">
        <v>3</v>
      </c>
      <c r="O69" s="836">
        <v>2</v>
      </c>
      <c r="P69" s="835">
        <v>0</v>
      </c>
      <c r="Q69" s="837"/>
      <c r="R69" s="832">
        <v>2</v>
      </c>
      <c r="S69" s="837">
        <v>0.66666666666666663</v>
      </c>
      <c r="T69" s="836">
        <v>1.5</v>
      </c>
      <c r="U69" s="838">
        <v>0.75</v>
      </c>
    </row>
    <row r="70" spans="1:21" ht="14.4" customHeight="1" x14ac:dyDescent="0.3">
      <c r="A70" s="831">
        <v>25</v>
      </c>
      <c r="B70" s="832" t="s">
        <v>1059</v>
      </c>
      <c r="C70" s="832" t="s">
        <v>1064</v>
      </c>
      <c r="D70" s="833" t="s">
        <v>1592</v>
      </c>
      <c r="E70" s="834" t="s">
        <v>1082</v>
      </c>
      <c r="F70" s="832" t="s">
        <v>1060</v>
      </c>
      <c r="G70" s="832" t="s">
        <v>1250</v>
      </c>
      <c r="H70" s="832" t="s">
        <v>557</v>
      </c>
      <c r="I70" s="832" t="s">
        <v>1251</v>
      </c>
      <c r="J70" s="832" t="s">
        <v>1252</v>
      </c>
      <c r="K70" s="832" t="s">
        <v>1253</v>
      </c>
      <c r="L70" s="835">
        <v>36.909999999999997</v>
      </c>
      <c r="M70" s="835">
        <v>73.819999999999993</v>
      </c>
      <c r="N70" s="832">
        <v>2</v>
      </c>
      <c r="O70" s="836">
        <v>0.5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25</v>
      </c>
      <c r="B71" s="832" t="s">
        <v>1059</v>
      </c>
      <c r="C71" s="832" t="s">
        <v>1064</v>
      </c>
      <c r="D71" s="833" t="s">
        <v>1592</v>
      </c>
      <c r="E71" s="834" t="s">
        <v>1082</v>
      </c>
      <c r="F71" s="832" t="s">
        <v>1060</v>
      </c>
      <c r="G71" s="832" t="s">
        <v>1182</v>
      </c>
      <c r="H71" s="832" t="s">
        <v>557</v>
      </c>
      <c r="I71" s="832" t="s">
        <v>1254</v>
      </c>
      <c r="J71" s="832" t="s">
        <v>725</v>
      </c>
      <c r="K71" s="832" t="s">
        <v>1255</v>
      </c>
      <c r="L71" s="835">
        <v>0</v>
      </c>
      <c r="M71" s="835">
        <v>0</v>
      </c>
      <c r="N71" s="832">
        <v>2</v>
      </c>
      <c r="O71" s="836">
        <v>1.5</v>
      </c>
      <c r="P71" s="835">
        <v>0</v>
      </c>
      <c r="Q71" s="837"/>
      <c r="R71" s="832">
        <v>1</v>
      </c>
      <c r="S71" s="837">
        <v>0.5</v>
      </c>
      <c r="T71" s="836">
        <v>0.5</v>
      </c>
      <c r="U71" s="838">
        <v>0.33333333333333331</v>
      </c>
    </row>
    <row r="72" spans="1:21" ht="14.4" customHeight="1" x14ac:dyDescent="0.3">
      <c r="A72" s="831">
        <v>25</v>
      </c>
      <c r="B72" s="832" t="s">
        <v>1059</v>
      </c>
      <c r="C72" s="832" t="s">
        <v>1064</v>
      </c>
      <c r="D72" s="833" t="s">
        <v>1592</v>
      </c>
      <c r="E72" s="834" t="s">
        <v>1082</v>
      </c>
      <c r="F72" s="832" t="s">
        <v>1060</v>
      </c>
      <c r="G72" s="832" t="s">
        <v>1256</v>
      </c>
      <c r="H72" s="832" t="s">
        <v>557</v>
      </c>
      <c r="I72" s="832" t="s">
        <v>1257</v>
      </c>
      <c r="J72" s="832" t="s">
        <v>1258</v>
      </c>
      <c r="K72" s="832" t="s">
        <v>1259</v>
      </c>
      <c r="L72" s="835">
        <v>99.94</v>
      </c>
      <c r="M72" s="835">
        <v>99.94</v>
      </c>
      <c r="N72" s="832">
        <v>1</v>
      </c>
      <c r="O72" s="836">
        <v>0.5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25</v>
      </c>
      <c r="B73" s="832" t="s">
        <v>1059</v>
      </c>
      <c r="C73" s="832" t="s">
        <v>1064</v>
      </c>
      <c r="D73" s="833" t="s">
        <v>1592</v>
      </c>
      <c r="E73" s="834" t="s">
        <v>1082</v>
      </c>
      <c r="F73" s="832" t="s">
        <v>1060</v>
      </c>
      <c r="G73" s="832" t="s">
        <v>1256</v>
      </c>
      <c r="H73" s="832" t="s">
        <v>557</v>
      </c>
      <c r="I73" s="832" t="s">
        <v>1260</v>
      </c>
      <c r="J73" s="832" t="s">
        <v>1261</v>
      </c>
      <c r="K73" s="832" t="s">
        <v>1262</v>
      </c>
      <c r="L73" s="835">
        <v>50.32</v>
      </c>
      <c r="M73" s="835">
        <v>100.64</v>
      </c>
      <c r="N73" s="832">
        <v>2</v>
      </c>
      <c r="O73" s="836">
        <v>1.5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25</v>
      </c>
      <c r="B74" s="832" t="s">
        <v>1059</v>
      </c>
      <c r="C74" s="832" t="s">
        <v>1064</v>
      </c>
      <c r="D74" s="833" t="s">
        <v>1592</v>
      </c>
      <c r="E74" s="834" t="s">
        <v>1082</v>
      </c>
      <c r="F74" s="832" t="s">
        <v>1060</v>
      </c>
      <c r="G74" s="832" t="s">
        <v>1113</v>
      </c>
      <c r="H74" s="832" t="s">
        <v>590</v>
      </c>
      <c r="I74" s="832" t="s">
        <v>980</v>
      </c>
      <c r="J74" s="832" t="s">
        <v>877</v>
      </c>
      <c r="K74" s="832" t="s">
        <v>981</v>
      </c>
      <c r="L74" s="835">
        <v>154.36000000000001</v>
      </c>
      <c r="M74" s="835">
        <v>6637.4800000000032</v>
      </c>
      <c r="N74" s="832">
        <v>43</v>
      </c>
      <c r="O74" s="836">
        <v>39</v>
      </c>
      <c r="P74" s="835">
        <v>2778.4800000000014</v>
      </c>
      <c r="Q74" s="837">
        <v>0.41860465116279072</v>
      </c>
      <c r="R74" s="832">
        <v>18</v>
      </c>
      <c r="S74" s="837">
        <v>0.41860465116279072</v>
      </c>
      <c r="T74" s="836">
        <v>16.5</v>
      </c>
      <c r="U74" s="838">
        <v>0.42307692307692307</v>
      </c>
    </row>
    <row r="75" spans="1:21" ht="14.4" customHeight="1" x14ac:dyDescent="0.3">
      <c r="A75" s="831">
        <v>25</v>
      </c>
      <c r="B75" s="832" t="s">
        <v>1059</v>
      </c>
      <c r="C75" s="832" t="s">
        <v>1064</v>
      </c>
      <c r="D75" s="833" t="s">
        <v>1592</v>
      </c>
      <c r="E75" s="834" t="s">
        <v>1083</v>
      </c>
      <c r="F75" s="832" t="s">
        <v>1060</v>
      </c>
      <c r="G75" s="832" t="s">
        <v>1114</v>
      </c>
      <c r="H75" s="832" t="s">
        <v>590</v>
      </c>
      <c r="I75" s="832" t="s">
        <v>1115</v>
      </c>
      <c r="J75" s="832" t="s">
        <v>988</v>
      </c>
      <c r="K75" s="832" t="s">
        <v>1116</v>
      </c>
      <c r="L75" s="835">
        <v>272.83</v>
      </c>
      <c r="M75" s="835">
        <v>272.83</v>
      </c>
      <c r="N75" s="832">
        <v>1</v>
      </c>
      <c r="O75" s="836">
        <v>1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25</v>
      </c>
      <c r="B76" s="832" t="s">
        <v>1059</v>
      </c>
      <c r="C76" s="832" t="s">
        <v>1064</v>
      </c>
      <c r="D76" s="833" t="s">
        <v>1592</v>
      </c>
      <c r="E76" s="834" t="s">
        <v>1083</v>
      </c>
      <c r="F76" s="832" t="s">
        <v>1060</v>
      </c>
      <c r="G76" s="832" t="s">
        <v>1263</v>
      </c>
      <c r="H76" s="832" t="s">
        <v>590</v>
      </c>
      <c r="I76" s="832" t="s">
        <v>1264</v>
      </c>
      <c r="J76" s="832" t="s">
        <v>619</v>
      </c>
      <c r="K76" s="832" t="s">
        <v>620</v>
      </c>
      <c r="L76" s="835">
        <v>132</v>
      </c>
      <c r="M76" s="835">
        <v>132</v>
      </c>
      <c r="N76" s="832">
        <v>1</v>
      </c>
      <c r="O76" s="836">
        <v>1</v>
      </c>
      <c r="P76" s="835">
        <v>132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25</v>
      </c>
      <c r="B77" s="832" t="s">
        <v>1059</v>
      </c>
      <c r="C77" s="832" t="s">
        <v>1064</v>
      </c>
      <c r="D77" s="833" t="s">
        <v>1592</v>
      </c>
      <c r="E77" s="834" t="s">
        <v>1083</v>
      </c>
      <c r="F77" s="832" t="s">
        <v>1060</v>
      </c>
      <c r="G77" s="832" t="s">
        <v>1189</v>
      </c>
      <c r="H77" s="832" t="s">
        <v>557</v>
      </c>
      <c r="I77" s="832" t="s">
        <v>1190</v>
      </c>
      <c r="J77" s="832" t="s">
        <v>1191</v>
      </c>
      <c r="K77" s="832" t="s">
        <v>1192</v>
      </c>
      <c r="L77" s="835">
        <v>29.39</v>
      </c>
      <c r="M77" s="835">
        <v>29.39</v>
      </c>
      <c r="N77" s="832">
        <v>1</v>
      </c>
      <c r="O77" s="836">
        <v>1</v>
      </c>
      <c r="P77" s="835">
        <v>29.39</v>
      </c>
      <c r="Q77" s="837">
        <v>1</v>
      </c>
      <c r="R77" s="832">
        <v>1</v>
      </c>
      <c r="S77" s="837">
        <v>1</v>
      </c>
      <c r="T77" s="836">
        <v>1</v>
      </c>
      <c r="U77" s="838">
        <v>1</v>
      </c>
    </row>
    <row r="78" spans="1:21" ht="14.4" customHeight="1" x14ac:dyDescent="0.3">
      <c r="A78" s="831">
        <v>25</v>
      </c>
      <c r="B78" s="832" t="s">
        <v>1059</v>
      </c>
      <c r="C78" s="832" t="s">
        <v>1064</v>
      </c>
      <c r="D78" s="833" t="s">
        <v>1592</v>
      </c>
      <c r="E78" s="834" t="s">
        <v>1083</v>
      </c>
      <c r="F78" s="832" t="s">
        <v>1060</v>
      </c>
      <c r="G78" s="832" t="s">
        <v>1265</v>
      </c>
      <c r="H78" s="832" t="s">
        <v>557</v>
      </c>
      <c r="I78" s="832" t="s">
        <v>1266</v>
      </c>
      <c r="J78" s="832" t="s">
        <v>635</v>
      </c>
      <c r="K78" s="832" t="s">
        <v>1267</v>
      </c>
      <c r="L78" s="835">
        <v>37.61</v>
      </c>
      <c r="M78" s="835">
        <v>188.05</v>
      </c>
      <c r="N78" s="832">
        <v>5</v>
      </c>
      <c r="O78" s="836">
        <v>0.5</v>
      </c>
      <c r="P78" s="835">
        <v>188.05</v>
      </c>
      <c r="Q78" s="837">
        <v>1</v>
      </c>
      <c r="R78" s="832">
        <v>5</v>
      </c>
      <c r="S78" s="837">
        <v>1</v>
      </c>
      <c r="T78" s="836">
        <v>0.5</v>
      </c>
      <c r="U78" s="838">
        <v>1</v>
      </c>
    </row>
    <row r="79" spans="1:21" ht="14.4" customHeight="1" x14ac:dyDescent="0.3">
      <c r="A79" s="831">
        <v>25</v>
      </c>
      <c r="B79" s="832" t="s">
        <v>1059</v>
      </c>
      <c r="C79" s="832" t="s">
        <v>1064</v>
      </c>
      <c r="D79" s="833" t="s">
        <v>1592</v>
      </c>
      <c r="E79" s="834" t="s">
        <v>1083</v>
      </c>
      <c r="F79" s="832" t="s">
        <v>1060</v>
      </c>
      <c r="G79" s="832" t="s">
        <v>1265</v>
      </c>
      <c r="H79" s="832" t="s">
        <v>557</v>
      </c>
      <c r="I79" s="832" t="s">
        <v>1268</v>
      </c>
      <c r="J79" s="832" t="s">
        <v>635</v>
      </c>
      <c r="K79" s="832" t="s">
        <v>1269</v>
      </c>
      <c r="L79" s="835">
        <v>37.61</v>
      </c>
      <c r="M79" s="835">
        <v>188.05</v>
      </c>
      <c r="N79" s="832">
        <v>5</v>
      </c>
      <c r="O79" s="836">
        <v>0.5</v>
      </c>
      <c r="P79" s="835">
        <v>188.05</v>
      </c>
      <c r="Q79" s="837">
        <v>1</v>
      </c>
      <c r="R79" s="832">
        <v>5</v>
      </c>
      <c r="S79" s="837">
        <v>1</v>
      </c>
      <c r="T79" s="836">
        <v>0.5</v>
      </c>
      <c r="U79" s="838">
        <v>1</v>
      </c>
    </row>
    <row r="80" spans="1:21" ht="14.4" customHeight="1" x14ac:dyDescent="0.3">
      <c r="A80" s="831">
        <v>25</v>
      </c>
      <c r="B80" s="832" t="s">
        <v>1059</v>
      </c>
      <c r="C80" s="832" t="s">
        <v>1064</v>
      </c>
      <c r="D80" s="833" t="s">
        <v>1592</v>
      </c>
      <c r="E80" s="834" t="s">
        <v>1083</v>
      </c>
      <c r="F80" s="832" t="s">
        <v>1060</v>
      </c>
      <c r="G80" s="832" t="s">
        <v>1117</v>
      </c>
      <c r="H80" s="832" t="s">
        <v>557</v>
      </c>
      <c r="I80" s="832" t="s">
        <v>1118</v>
      </c>
      <c r="J80" s="832" t="s">
        <v>1119</v>
      </c>
      <c r="K80" s="832" t="s">
        <v>1120</v>
      </c>
      <c r="L80" s="835">
        <v>29.13</v>
      </c>
      <c r="M80" s="835">
        <v>29.13</v>
      </c>
      <c r="N80" s="832">
        <v>1</v>
      </c>
      <c r="O80" s="836">
        <v>0.5</v>
      </c>
      <c r="P80" s="835">
        <v>29.13</v>
      </c>
      <c r="Q80" s="837">
        <v>1</v>
      </c>
      <c r="R80" s="832">
        <v>1</v>
      </c>
      <c r="S80" s="837">
        <v>1</v>
      </c>
      <c r="T80" s="836">
        <v>0.5</v>
      </c>
      <c r="U80" s="838">
        <v>1</v>
      </c>
    </row>
    <row r="81" spans="1:21" ht="14.4" customHeight="1" x14ac:dyDescent="0.3">
      <c r="A81" s="831">
        <v>25</v>
      </c>
      <c r="B81" s="832" t="s">
        <v>1059</v>
      </c>
      <c r="C81" s="832" t="s">
        <v>1064</v>
      </c>
      <c r="D81" s="833" t="s">
        <v>1592</v>
      </c>
      <c r="E81" s="834" t="s">
        <v>1083</v>
      </c>
      <c r="F81" s="832" t="s">
        <v>1060</v>
      </c>
      <c r="G81" s="832" t="s">
        <v>1136</v>
      </c>
      <c r="H81" s="832" t="s">
        <v>557</v>
      </c>
      <c r="I81" s="832" t="s">
        <v>1270</v>
      </c>
      <c r="J81" s="832" t="s">
        <v>1271</v>
      </c>
      <c r="K81" s="832" t="s">
        <v>1272</v>
      </c>
      <c r="L81" s="835">
        <v>136.04</v>
      </c>
      <c r="M81" s="835">
        <v>544.16</v>
      </c>
      <c r="N81" s="832">
        <v>4</v>
      </c>
      <c r="O81" s="836">
        <v>2</v>
      </c>
      <c r="P81" s="835">
        <v>544.16</v>
      </c>
      <c r="Q81" s="837">
        <v>1</v>
      </c>
      <c r="R81" s="832">
        <v>4</v>
      </c>
      <c r="S81" s="837">
        <v>1</v>
      </c>
      <c r="T81" s="836">
        <v>2</v>
      </c>
      <c r="U81" s="838">
        <v>1</v>
      </c>
    </row>
    <row r="82" spans="1:21" ht="14.4" customHeight="1" x14ac:dyDescent="0.3">
      <c r="A82" s="831">
        <v>25</v>
      </c>
      <c r="B82" s="832" t="s">
        <v>1059</v>
      </c>
      <c r="C82" s="832" t="s">
        <v>1064</v>
      </c>
      <c r="D82" s="833" t="s">
        <v>1592</v>
      </c>
      <c r="E82" s="834" t="s">
        <v>1083</v>
      </c>
      <c r="F82" s="832" t="s">
        <v>1060</v>
      </c>
      <c r="G82" s="832" t="s">
        <v>1121</v>
      </c>
      <c r="H82" s="832" t="s">
        <v>557</v>
      </c>
      <c r="I82" s="832" t="s">
        <v>1122</v>
      </c>
      <c r="J82" s="832" t="s">
        <v>1123</v>
      </c>
      <c r="K82" s="832" t="s">
        <v>1124</v>
      </c>
      <c r="L82" s="835">
        <v>113.16</v>
      </c>
      <c r="M82" s="835">
        <v>113.16</v>
      </c>
      <c r="N82" s="832">
        <v>1</v>
      </c>
      <c r="O82" s="836">
        <v>0.5</v>
      </c>
      <c r="P82" s="835">
        <v>113.16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25</v>
      </c>
      <c r="B83" s="832" t="s">
        <v>1059</v>
      </c>
      <c r="C83" s="832" t="s">
        <v>1064</v>
      </c>
      <c r="D83" s="833" t="s">
        <v>1592</v>
      </c>
      <c r="E83" s="834" t="s">
        <v>1083</v>
      </c>
      <c r="F83" s="832" t="s">
        <v>1060</v>
      </c>
      <c r="G83" s="832" t="s">
        <v>1125</v>
      </c>
      <c r="H83" s="832" t="s">
        <v>557</v>
      </c>
      <c r="I83" s="832" t="s">
        <v>1126</v>
      </c>
      <c r="J83" s="832" t="s">
        <v>834</v>
      </c>
      <c r="K83" s="832" t="s">
        <v>1127</v>
      </c>
      <c r="L83" s="835">
        <v>42.14</v>
      </c>
      <c r="M83" s="835">
        <v>42.14</v>
      </c>
      <c r="N83" s="832">
        <v>1</v>
      </c>
      <c r="O83" s="836">
        <v>1</v>
      </c>
      <c r="P83" s="835">
        <v>42.14</v>
      </c>
      <c r="Q83" s="837">
        <v>1</v>
      </c>
      <c r="R83" s="832">
        <v>1</v>
      </c>
      <c r="S83" s="837">
        <v>1</v>
      </c>
      <c r="T83" s="836">
        <v>1</v>
      </c>
      <c r="U83" s="838">
        <v>1</v>
      </c>
    </row>
    <row r="84" spans="1:21" ht="14.4" customHeight="1" x14ac:dyDescent="0.3">
      <c r="A84" s="831">
        <v>25</v>
      </c>
      <c r="B84" s="832" t="s">
        <v>1059</v>
      </c>
      <c r="C84" s="832" t="s">
        <v>1064</v>
      </c>
      <c r="D84" s="833" t="s">
        <v>1592</v>
      </c>
      <c r="E84" s="834" t="s">
        <v>1083</v>
      </c>
      <c r="F84" s="832" t="s">
        <v>1060</v>
      </c>
      <c r="G84" s="832" t="s">
        <v>1108</v>
      </c>
      <c r="H84" s="832" t="s">
        <v>557</v>
      </c>
      <c r="I84" s="832" t="s">
        <v>1109</v>
      </c>
      <c r="J84" s="832" t="s">
        <v>1110</v>
      </c>
      <c r="K84" s="832" t="s">
        <v>1111</v>
      </c>
      <c r="L84" s="835">
        <v>132.97999999999999</v>
      </c>
      <c r="M84" s="835">
        <v>664.89999999999986</v>
      </c>
      <c r="N84" s="832">
        <v>5</v>
      </c>
      <c r="O84" s="836">
        <v>2.5</v>
      </c>
      <c r="P84" s="835">
        <v>398.93999999999994</v>
      </c>
      <c r="Q84" s="837">
        <v>0.60000000000000009</v>
      </c>
      <c r="R84" s="832">
        <v>3</v>
      </c>
      <c r="S84" s="837">
        <v>0.6</v>
      </c>
      <c r="T84" s="836">
        <v>1</v>
      </c>
      <c r="U84" s="838">
        <v>0.4</v>
      </c>
    </row>
    <row r="85" spans="1:21" ht="14.4" customHeight="1" x14ac:dyDescent="0.3">
      <c r="A85" s="831">
        <v>25</v>
      </c>
      <c r="B85" s="832" t="s">
        <v>1059</v>
      </c>
      <c r="C85" s="832" t="s">
        <v>1064</v>
      </c>
      <c r="D85" s="833" t="s">
        <v>1592</v>
      </c>
      <c r="E85" s="834" t="s">
        <v>1083</v>
      </c>
      <c r="F85" s="832" t="s">
        <v>1060</v>
      </c>
      <c r="G85" s="832" t="s">
        <v>1273</v>
      </c>
      <c r="H85" s="832" t="s">
        <v>557</v>
      </c>
      <c r="I85" s="832" t="s">
        <v>1274</v>
      </c>
      <c r="J85" s="832" t="s">
        <v>1275</v>
      </c>
      <c r="K85" s="832" t="s">
        <v>1276</v>
      </c>
      <c r="L85" s="835">
        <v>10.55</v>
      </c>
      <c r="M85" s="835">
        <v>10.55</v>
      </c>
      <c r="N85" s="832">
        <v>1</v>
      </c>
      <c r="O85" s="836">
        <v>1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25</v>
      </c>
      <c r="B86" s="832" t="s">
        <v>1059</v>
      </c>
      <c r="C86" s="832" t="s">
        <v>1064</v>
      </c>
      <c r="D86" s="833" t="s">
        <v>1592</v>
      </c>
      <c r="E86" s="834" t="s">
        <v>1083</v>
      </c>
      <c r="F86" s="832" t="s">
        <v>1060</v>
      </c>
      <c r="G86" s="832" t="s">
        <v>1233</v>
      </c>
      <c r="H86" s="832" t="s">
        <v>557</v>
      </c>
      <c r="I86" s="832" t="s">
        <v>1277</v>
      </c>
      <c r="J86" s="832" t="s">
        <v>746</v>
      </c>
      <c r="K86" s="832" t="s">
        <v>1235</v>
      </c>
      <c r="L86" s="835">
        <v>163.54</v>
      </c>
      <c r="M86" s="835">
        <v>327.08</v>
      </c>
      <c r="N86" s="832">
        <v>2</v>
      </c>
      <c r="O86" s="836">
        <v>0.5</v>
      </c>
      <c r="P86" s="835">
        <v>327.08</v>
      </c>
      <c r="Q86" s="837">
        <v>1</v>
      </c>
      <c r="R86" s="832">
        <v>2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25</v>
      </c>
      <c r="B87" s="832" t="s">
        <v>1059</v>
      </c>
      <c r="C87" s="832" t="s">
        <v>1064</v>
      </c>
      <c r="D87" s="833" t="s">
        <v>1592</v>
      </c>
      <c r="E87" s="834" t="s">
        <v>1083</v>
      </c>
      <c r="F87" s="832" t="s">
        <v>1060</v>
      </c>
      <c r="G87" s="832" t="s">
        <v>1278</v>
      </c>
      <c r="H87" s="832" t="s">
        <v>557</v>
      </c>
      <c r="I87" s="832" t="s">
        <v>1279</v>
      </c>
      <c r="J87" s="832" t="s">
        <v>1280</v>
      </c>
      <c r="K87" s="832" t="s">
        <v>1281</v>
      </c>
      <c r="L87" s="835">
        <v>53.57</v>
      </c>
      <c r="M87" s="835">
        <v>53.57</v>
      </c>
      <c r="N87" s="832">
        <v>1</v>
      </c>
      <c r="O87" s="836">
        <v>1</v>
      </c>
      <c r="P87" s="835">
        <v>53.57</v>
      </c>
      <c r="Q87" s="837">
        <v>1</v>
      </c>
      <c r="R87" s="832">
        <v>1</v>
      </c>
      <c r="S87" s="837">
        <v>1</v>
      </c>
      <c r="T87" s="836">
        <v>1</v>
      </c>
      <c r="U87" s="838">
        <v>1</v>
      </c>
    </row>
    <row r="88" spans="1:21" ht="14.4" customHeight="1" x14ac:dyDescent="0.3">
      <c r="A88" s="831">
        <v>25</v>
      </c>
      <c r="B88" s="832" t="s">
        <v>1059</v>
      </c>
      <c r="C88" s="832" t="s">
        <v>1064</v>
      </c>
      <c r="D88" s="833" t="s">
        <v>1592</v>
      </c>
      <c r="E88" s="834" t="s">
        <v>1083</v>
      </c>
      <c r="F88" s="832" t="s">
        <v>1060</v>
      </c>
      <c r="G88" s="832" t="s">
        <v>1152</v>
      </c>
      <c r="H88" s="832" t="s">
        <v>557</v>
      </c>
      <c r="I88" s="832" t="s">
        <v>1153</v>
      </c>
      <c r="J88" s="832" t="s">
        <v>832</v>
      </c>
      <c r="K88" s="832" t="s">
        <v>1154</v>
      </c>
      <c r="L88" s="835">
        <v>34.19</v>
      </c>
      <c r="M88" s="835">
        <v>102.57</v>
      </c>
      <c r="N88" s="832">
        <v>3</v>
      </c>
      <c r="O88" s="836">
        <v>1</v>
      </c>
      <c r="P88" s="835">
        <v>68.38</v>
      </c>
      <c r="Q88" s="837">
        <v>0.66666666666666663</v>
      </c>
      <c r="R88" s="832">
        <v>2</v>
      </c>
      <c r="S88" s="837">
        <v>0.66666666666666663</v>
      </c>
      <c r="T88" s="836">
        <v>0.5</v>
      </c>
      <c r="U88" s="838">
        <v>0.5</v>
      </c>
    </row>
    <row r="89" spans="1:21" ht="14.4" customHeight="1" x14ac:dyDescent="0.3">
      <c r="A89" s="831">
        <v>25</v>
      </c>
      <c r="B89" s="832" t="s">
        <v>1059</v>
      </c>
      <c r="C89" s="832" t="s">
        <v>1064</v>
      </c>
      <c r="D89" s="833" t="s">
        <v>1592</v>
      </c>
      <c r="E89" s="834" t="s">
        <v>1083</v>
      </c>
      <c r="F89" s="832" t="s">
        <v>1060</v>
      </c>
      <c r="G89" s="832" t="s">
        <v>1159</v>
      </c>
      <c r="H89" s="832" t="s">
        <v>557</v>
      </c>
      <c r="I89" s="832" t="s">
        <v>1160</v>
      </c>
      <c r="J89" s="832" t="s">
        <v>889</v>
      </c>
      <c r="K89" s="832" t="s">
        <v>1161</v>
      </c>
      <c r="L89" s="835">
        <v>69.59</v>
      </c>
      <c r="M89" s="835">
        <v>69.59</v>
      </c>
      <c r="N89" s="832">
        <v>1</v>
      </c>
      <c r="O89" s="836">
        <v>1</v>
      </c>
      <c r="P89" s="835">
        <v>69.59</v>
      </c>
      <c r="Q89" s="837">
        <v>1</v>
      </c>
      <c r="R89" s="832">
        <v>1</v>
      </c>
      <c r="S89" s="837">
        <v>1</v>
      </c>
      <c r="T89" s="836">
        <v>1</v>
      </c>
      <c r="U89" s="838">
        <v>1</v>
      </c>
    </row>
    <row r="90" spans="1:21" ht="14.4" customHeight="1" x14ac:dyDescent="0.3">
      <c r="A90" s="831">
        <v>25</v>
      </c>
      <c r="B90" s="832" t="s">
        <v>1059</v>
      </c>
      <c r="C90" s="832" t="s">
        <v>1064</v>
      </c>
      <c r="D90" s="833" t="s">
        <v>1592</v>
      </c>
      <c r="E90" s="834" t="s">
        <v>1083</v>
      </c>
      <c r="F90" s="832" t="s">
        <v>1060</v>
      </c>
      <c r="G90" s="832" t="s">
        <v>1163</v>
      </c>
      <c r="H90" s="832" t="s">
        <v>557</v>
      </c>
      <c r="I90" s="832" t="s">
        <v>1242</v>
      </c>
      <c r="J90" s="832" t="s">
        <v>613</v>
      </c>
      <c r="K90" s="832" t="s">
        <v>1243</v>
      </c>
      <c r="L90" s="835">
        <v>35.25</v>
      </c>
      <c r="M90" s="835">
        <v>70.5</v>
      </c>
      <c r="N90" s="832">
        <v>2</v>
      </c>
      <c r="O90" s="836">
        <v>1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" customHeight="1" x14ac:dyDescent="0.3">
      <c r="A91" s="831">
        <v>25</v>
      </c>
      <c r="B91" s="832" t="s">
        <v>1059</v>
      </c>
      <c r="C91" s="832" t="s">
        <v>1064</v>
      </c>
      <c r="D91" s="833" t="s">
        <v>1592</v>
      </c>
      <c r="E91" s="834" t="s">
        <v>1083</v>
      </c>
      <c r="F91" s="832" t="s">
        <v>1060</v>
      </c>
      <c r="G91" s="832" t="s">
        <v>1112</v>
      </c>
      <c r="H91" s="832" t="s">
        <v>590</v>
      </c>
      <c r="I91" s="832" t="s">
        <v>1017</v>
      </c>
      <c r="J91" s="832" t="s">
        <v>735</v>
      </c>
      <c r="K91" s="832" t="s">
        <v>737</v>
      </c>
      <c r="L91" s="835">
        <v>0</v>
      </c>
      <c r="M91" s="835">
        <v>0</v>
      </c>
      <c r="N91" s="832">
        <v>1</v>
      </c>
      <c r="O91" s="836">
        <v>0.5</v>
      </c>
      <c r="P91" s="835">
        <v>0</v>
      </c>
      <c r="Q91" s="837"/>
      <c r="R91" s="832">
        <v>1</v>
      </c>
      <c r="S91" s="837">
        <v>1</v>
      </c>
      <c r="T91" s="836">
        <v>0.5</v>
      </c>
      <c r="U91" s="838">
        <v>1</v>
      </c>
    </row>
    <row r="92" spans="1:21" ht="14.4" customHeight="1" x14ac:dyDescent="0.3">
      <c r="A92" s="831">
        <v>25</v>
      </c>
      <c r="B92" s="832" t="s">
        <v>1059</v>
      </c>
      <c r="C92" s="832" t="s">
        <v>1064</v>
      </c>
      <c r="D92" s="833" t="s">
        <v>1592</v>
      </c>
      <c r="E92" s="834" t="s">
        <v>1083</v>
      </c>
      <c r="F92" s="832" t="s">
        <v>1060</v>
      </c>
      <c r="G92" s="832" t="s">
        <v>1282</v>
      </c>
      <c r="H92" s="832" t="s">
        <v>557</v>
      </c>
      <c r="I92" s="832" t="s">
        <v>1283</v>
      </c>
      <c r="J92" s="832" t="s">
        <v>1284</v>
      </c>
      <c r="K92" s="832" t="s">
        <v>1285</v>
      </c>
      <c r="L92" s="835">
        <v>42.54</v>
      </c>
      <c r="M92" s="835">
        <v>85.08</v>
      </c>
      <c r="N92" s="832">
        <v>2</v>
      </c>
      <c r="O92" s="836">
        <v>1</v>
      </c>
      <c r="P92" s="835">
        <v>85.08</v>
      </c>
      <c r="Q92" s="837">
        <v>1</v>
      </c>
      <c r="R92" s="832">
        <v>2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25</v>
      </c>
      <c r="B93" s="832" t="s">
        <v>1059</v>
      </c>
      <c r="C93" s="832" t="s">
        <v>1064</v>
      </c>
      <c r="D93" s="833" t="s">
        <v>1592</v>
      </c>
      <c r="E93" s="834" t="s">
        <v>1083</v>
      </c>
      <c r="F93" s="832" t="s">
        <v>1060</v>
      </c>
      <c r="G93" s="832" t="s">
        <v>1286</v>
      </c>
      <c r="H93" s="832" t="s">
        <v>590</v>
      </c>
      <c r="I93" s="832" t="s">
        <v>1033</v>
      </c>
      <c r="J93" s="832" t="s">
        <v>788</v>
      </c>
      <c r="K93" s="832" t="s">
        <v>1034</v>
      </c>
      <c r="L93" s="835">
        <v>0</v>
      </c>
      <c r="M93" s="835">
        <v>0</v>
      </c>
      <c r="N93" s="832">
        <v>4</v>
      </c>
      <c r="O93" s="836">
        <v>1</v>
      </c>
      <c r="P93" s="835">
        <v>0</v>
      </c>
      <c r="Q93" s="837"/>
      <c r="R93" s="832">
        <v>4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25</v>
      </c>
      <c r="B94" s="832" t="s">
        <v>1059</v>
      </c>
      <c r="C94" s="832" t="s">
        <v>1064</v>
      </c>
      <c r="D94" s="833" t="s">
        <v>1592</v>
      </c>
      <c r="E94" s="834" t="s">
        <v>1083</v>
      </c>
      <c r="F94" s="832" t="s">
        <v>1060</v>
      </c>
      <c r="G94" s="832" t="s">
        <v>1256</v>
      </c>
      <c r="H94" s="832" t="s">
        <v>557</v>
      </c>
      <c r="I94" s="832" t="s">
        <v>1287</v>
      </c>
      <c r="J94" s="832" t="s">
        <v>1261</v>
      </c>
      <c r="K94" s="832" t="s">
        <v>1288</v>
      </c>
      <c r="L94" s="835">
        <v>16.77</v>
      </c>
      <c r="M94" s="835">
        <v>16.77</v>
      </c>
      <c r="N94" s="832">
        <v>1</v>
      </c>
      <c r="O94" s="836">
        <v>0.5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25</v>
      </c>
      <c r="B95" s="832" t="s">
        <v>1059</v>
      </c>
      <c r="C95" s="832" t="s">
        <v>1064</v>
      </c>
      <c r="D95" s="833" t="s">
        <v>1592</v>
      </c>
      <c r="E95" s="834" t="s">
        <v>1083</v>
      </c>
      <c r="F95" s="832" t="s">
        <v>1060</v>
      </c>
      <c r="G95" s="832" t="s">
        <v>1113</v>
      </c>
      <c r="H95" s="832" t="s">
        <v>590</v>
      </c>
      <c r="I95" s="832" t="s">
        <v>980</v>
      </c>
      <c r="J95" s="832" t="s">
        <v>877</v>
      </c>
      <c r="K95" s="832" t="s">
        <v>981</v>
      </c>
      <c r="L95" s="835">
        <v>154.36000000000001</v>
      </c>
      <c r="M95" s="835">
        <v>4476.4400000000023</v>
      </c>
      <c r="N95" s="832">
        <v>29</v>
      </c>
      <c r="O95" s="836">
        <v>26</v>
      </c>
      <c r="P95" s="835">
        <v>1389.2400000000002</v>
      </c>
      <c r="Q95" s="837">
        <v>0.3103448275862068</v>
      </c>
      <c r="R95" s="832">
        <v>9</v>
      </c>
      <c r="S95" s="837">
        <v>0.31034482758620691</v>
      </c>
      <c r="T95" s="836">
        <v>8.5</v>
      </c>
      <c r="U95" s="838">
        <v>0.32692307692307693</v>
      </c>
    </row>
    <row r="96" spans="1:21" ht="14.4" customHeight="1" x14ac:dyDescent="0.3">
      <c r="A96" s="831">
        <v>25</v>
      </c>
      <c r="B96" s="832" t="s">
        <v>1059</v>
      </c>
      <c r="C96" s="832" t="s">
        <v>1064</v>
      </c>
      <c r="D96" s="833" t="s">
        <v>1592</v>
      </c>
      <c r="E96" s="834" t="s">
        <v>1083</v>
      </c>
      <c r="F96" s="832" t="s">
        <v>1060</v>
      </c>
      <c r="G96" s="832" t="s">
        <v>1113</v>
      </c>
      <c r="H96" s="832" t="s">
        <v>557</v>
      </c>
      <c r="I96" s="832" t="s">
        <v>1289</v>
      </c>
      <c r="J96" s="832" t="s">
        <v>1290</v>
      </c>
      <c r="K96" s="832" t="s">
        <v>1291</v>
      </c>
      <c r="L96" s="835">
        <v>75.73</v>
      </c>
      <c r="M96" s="835">
        <v>75.73</v>
      </c>
      <c r="N96" s="832">
        <v>1</v>
      </c>
      <c r="O96" s="836">
        <v>1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25</v>
      </c>
      <c r="B97" s="832" t="s">
        <v>1059</v>
      </c>
      <c r="C97" s="832" t="s">
        <v>1064</v>
      </c>
      <c r="D97" s="833" t="s">
        <v>1592</v>
      </c>
      <c r="E97" s="834" t="s">
        <v>1089</v>
      </c>
      <c r="F97" s="832" t="s">
        <v>1060</v>
      </c>
      <c r="G97" s="832" t="s">
        <v>1292</v>
      </c>
      <c r="H97" s="832" t="s">
        <v>590</v>
      </c>
      <c r="I97" s="832" t="s">
        <v>1293</v>
      </c>
      <c r="J97" s="832" t="s">
        <v>1030</v>
      </c>
      <c r="K97" s="832" t="s">
        <v>1294</v>
      </c>
      <c r="L97" s="835">
        <v>9.4</v>
      </c>
      <c r="M97" s="835">
        <v>9.4</v>
      </c>
      <c r="N97" s="832">
        <v>1</v>
      </c>
      <c r="O97" s="836">
        <v>0.5</v>
      </c>
      <c r="P97" s="835">
        <v>9.4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25</v>
      </c>
      <c r="B98" s="832" t="s">
        <v>1059</v>
      </c>
      <c r="C98" s="832" t="s">
        <v>1064</v>
      </c>
      <c r="D98" s="833" t="s">
        <v>1592</v>
      </c>
      <c r="E98" s="834" t="s">
        <v>1089</v>
      </c>
      <c r="F98" s="832" t="s">
        <v>1060</v>
      </c>
      <c r="G98" s="832" t="s">
        <v>1114</v>
      </c>
      <c r="H98" s="832" t="s">
        <v>557</v>
      </c>
      <c r="I98" s="832" t="s">
        <v>1295</v>
      </c>
      <c r="J98" s="832" t="s">
        <v>1296</v>
      </c>
      <c r="K98" s="832" t="s">
        <v>1297</v>
      </c>
      <c r="L98" s="835">
        <v>238.72</v>
      </c>
      <c r="M98" s="835">
        <v>477.44</v>
      </c>
      <c r="N98" s="832">
        <v>2</v>
      </c>
      <c r="O98" s="836">
        <v>1</v>
      </c>
      <c r="P98" s="835">
        <v>477.44</v>
      </c>
      <c r="Q98" s="837">
        <v>1</v>
      </c>
      <c r="R98" s="832">
        <v>2</v>
      </c>
      <c r="S98" s="837">
        <v>1</v>
      </c>
      <c r="T98" s="836">
        <v>1</v>
      </c>
      <c r="U98" s="838">
        <v>1</v>
      </c>
    </row>
    <row r="99" spans="1:21" ht="14.4" customHeight="1" x14ac:dyDescent="0.3">
      <c r="A99" s="831">
        <v>25</v>
      </c>
      <c r="B99" s="832" t="s">
        <v>1059</v>
      </c>
      <c r="C99" s="832" t="s">
        <v>1064</v>
      </c>
      <c r="D99" s="833" t="s">
        <v>1592</v>
      </c>
      <c r="E99" s="834" t="s">
        <v>1089</v>
      </c>
      <c r="F99" s="832" t="s">
        <v>1060</v>
      </c>
      <c r="G99" s="832" t="s">
        <v>1298</v>
      </c>
      <c r="H99" s="832" t="s">
        <v>557</v>
      </c>
      <c r="I99" s="832" t="s">
        <v>1299</v>
      </c>
      <c r="J99" s="832" t="s">
        <v>1300</v>
      </c>
      <c r="K99" s="832" t="s">
        <v>1301</v>
      </c>
      <c r="L99" s="835">
        <v>0</v>
      </c>
      <c r="M99" s="835">
        <v>0</v>
      </c>
      <c r="N99" s="832">
        <v>1</v>
      </c>
      <c r="O99" s="836">
        <v>1</v>
      </c>
      <c r="P99" s="835"/>
      <c r="Q99" s="837"/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25</v>
      </c>
      <c r="B100" s="832" t="s">
        <v>1059</v>
      </c>
      <c r="C100" s="832" t="s">
        <v>1064</v>
      </c>
      <c r="D100" s="833" t="s">
        <v>1592</v>
      </c>
      <c r="E100" s="834" t="s">
        <v>1089</v>
      </c>
      <c r="F100" s="832" t="s">
        <v>1060</v>
      </c>
      <c r="G100" s="832" t="s">
        <v>1213</v>
      </c>
      <c r="H100" s="832" t="s">
        <v>557</v>
      </c>
      <c r="I100" s="832" t="s">
        <v>1214</v>
      </c>
      <c r="J100" s="832" t="s">
        <v>1215</v>
      </c>
      <c r="K100" s="832" t="s">
        <v>1216</v>
      </c>
      <c r="L100" s="835">
        <v>121.07</v>
      </c>
      <c r="M100" s="835">
        <v>242.14</v>
      </c>
      <c r="N100" s="832">
        <v>2</v>
      </c>
      <c r="O100" s="836">
        <v>2</v>
      </c>
      <c r="P100" s="835">
        <v>121.07</v>
      </c>
      <c r="Q100" s="837">
        <v>0.5</v>
      </c>
      <c r="R100" s="832">
        <v>1</v>
      </c>
      <c r="S100" s="837">
        <v>0.5</v>
      </c>
      <c r="T100" s="836">
        <v>1</v>
      </c>
      <c r="U100" s="838">
        <v>0.5</v>
      </c>
    </row>
    <row r="101" spans="1:21" ht="14.4" customHeight="1" x14ac:dyDescent="0.3">
      <c r="A101" s="831">
        <v>25</v>
      </c>
      <c r="B101" s="832" t="s">
        <v>1059</v>
      </c>
      <c r="C101" s="832" t="s">
        <v>1064</v>
      </c>
      <c r="D101" s="833" t="s">
        <v>1592</v>
      </c>
      <c r="E101" s="834" t="s">
        <v>1089</v>
      </c>
      <c r="F101" s="832" t="s">
        <v>1060</v>
      </c>
      <c r="G101" s="832" t="s">
        <v>1125</v>
      </c>
      <c r="H101" s="832" t="s">
        <v>557</v>
      </c>
      <c r="I101" s="832" t="s">
        <v>1126</v>
      </c>
      <c r="J101" s="832" t="s">
        <v>834</v>
      </c>
      <c r="K101" s="832" t="s">
        <v>1127</v>
      </c>
      <c r="L101" s="835">
        <v>48.09</v>
      </c>
      <c r="M101" s="835">
        <v>48.09</v>
      </c>
      <c r="N101" s="832">
        <v>1</v>
      </c>
      <c r="O101" s="836">
        <v>0.5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25</v>
      </c>
      <c r="B102" s="832" t="s">
        <v>1059</v>
      </c>
      <c r="C102" s="832" t="s">
        <v>1064</v>
      </c>
      <c r="D102" s="833" t="s">
        <v>1592</v>
      </c>
      <c r="E102" s="834" t="s">
        <v>1089</v>
      </c>
      <c r="F102" s="832" t="s">
        <v>1060</v>
      </c>
      <c r="G102" s="832" t="s">
        <v>1108</v>
      </c>
      <c r="H102" s="832" t="s">
        <v>557</v>
      </c>
      <c r="I102" s="832" t="s">
        <v>1109</v>
      </c>
      <c r="J102" s="832" t="s">
        <v>1110</v>
      </c>
      <c r="K102" s="832" t="s">
        <v>1111</v>
      </c>
      <c r="L102" s="835">
        <v>132.97999999999999</v>
      </c>
      <c r="M102" s="835">
        <v>1595.7599999999998</v>
      </c>
      <c r="N102" s="832">
        <v>12</v>
      </c>
      <c r="O102" s="836">
        <v>9</v>
      </c>
      <c r="P102" s="835">
        <v>1196.82</v>
      </c>
      <c r="Q102" s="837">
        <v>0.75000000000000011</v>
      </c>
      <c r="R102" s="832">
        <v>9</v>
      </c>
      <c r="S102" s="837">
        <v>0.75</v>
      </c>
      <c r="T102" s="836">
        <v>6</v>
      </c>
      <c r="U102" s="838">
        <v>0.66666666666666663</v>
      </c>
    </row>
    <row r="103" spans="1:21" ht="14.4" customHeight="1" x14ac:dyDescent="0.3">
      <c r="A103" s="831">
        <v>25</v>
      </c>
      <c r="B103" s="832" t="s">
        <v>1059</v>
      </c>
      <c r="C103" s="832" t="s">
        <v>1064</v>
      </c>
      <c r="D103" s="833" t="s">
        <v>1592</v>
      </c>
      <c r="E103" s="834" t="s">
        <v>1089</v>
      </c>
      <c r="F103" s="832" t="s">
        <v>1060</v>
      </c>
      <c r="G103" s="832" t="s">
        <v>1155</v>
      </c>
      <c r="H103" s="832" t="s">
        <v>557</v>
      </c>
      <c r="I103" s="832" t="s">
        <v>1302</v>
      </c>
      <c r="J103" s="832" t="s">
        <v>1303</v>
      </c>
      <c r="K103" s="832" t="s">
        <v>1304</v>
      </c>
      <c r="L103" s="835">
        <v>46.03</v>
      </c>
      <c r="M103" s="835">
        <v>46.03</v>
      </c>
      <c r="N103" s="832">
        <v>1</v>
      </c>
      <c r="O103" s="836">
        <v>1</v>
      </c>
      <c r="P103" s="835">
        <v>46.03</v>
      </c>
      <c r="Q103" s="837">
        <v>1</v>
      </c>
      <c r="R103" s="832">
        <v>1</v>
      </c>
      <c r="S103" s="837">
        <v>1</v>
      </c>
      <c r="T103" s="836">
        <v>1</v>
      </c>
      <c r="U103" s="838">
        <v>1</v>
      </c>
    </row>
    <row r="104" spans="1:21" ht="14.4" customHeight="1" x14ac:dyDescent="0.3">
      <c r="A104" s="831">
        <v>25</v>
      </c>
      <c r="B104" s="832" t="s">
        <v>1059</v>
      </c>
      <c r="C104" s="832" t="s">
        <v>1064</v>
      </c>
      <c r="D104" s="833" t="s">
        <v>1592</v>
      </c>
      <c r="E104" s="834" t="s">
        <v>1089</v>
      </c>
      <c r="F104" s="832" t="s">
        <v>1060</v>
      </c>
      <c r="G104" s="832" t="s">
        <v>1163</v>
      </c>
      <c r="H104" s="832" t="s">
        <v>557</v>
      </c>
      <c r="I104" s="832" t="s">
        <v>1164</v>
      </c>
      <c r="J104" s="832" t="s">
        <v>613</v>
      </c>
      <c r="K104" s="832" t="s">
        <v>1165</v>
      </c>
      <c r="L104" s="835">
        <v>17.62</v>
      </c>
      <c r="M104" s="835">
        <v>317.16000000000003</v>
      </c>
      <c r="N104" s="832">
        <v>18</v>
      </c>
      <c r="O104" s="836">
        <v>11.5</v>
      </c>
      <c r="P104" s="835">
        <v>158.58000000000001</v>
      </c>
      <c r="Q104" s="837">
        <v>0.5</v>
      </c>
      <c r="R104" s="832">
        <v>9</v>
      </c>
      <c r="S104" s="837">
        <v>0.5</v>
      </c>
      <c r="T104" s="836">
        <v>5</v>
      </c>
      <c r="U104" s="838">
        <v>0.43478260869565216</v>
      </c>
    </row>
    <row r="105" spans="1:21" ht="14.4" customHeight="1" x14ac:dyDescent="0.3">
      <c r="A105" s="831">
        <v>25</v>
      </c>
      <c r="B105" s="832" t="s">
        <v>1059</v>
      </c>
      <c r="C105" s="832" t="s">
        <v>1064</v>
      </c>
      <c r="D105" s="833" t="s">
        <v>1592</v>
      </c>
      <c r="E105" s="834" t="s">
        <v>1089</v>
      </c>
      <c r="F105" s="832" t="s">
        <v>1060</v>
      </c>
      <c r="G105" s="832" t="s">
        <v>1163</v>
      </c>
      <c r="H105" s="832" t="s">
        <v>557</v>
      </c>
      <c r="I105" s="832" t="s">
        <v>1242</v>
      </c>
      <c r="J105" s="832" t="s">
        <v>613</v>
      </c>
      <c r="K105" s="832" t="s">
        <v>1243</v>
      </c>
      <c r="L105" s="835">
        <v>35.25</v>
      </c>
      <c r="M105" s="835">
        <v>70.5</v>
      </c>
      <c r="N105" s="832">
        <v>2</v>
      </c>
      <c r="O105" s="836">
        <v>2</v>
      </c>
      <c r="P105" s="835">
        <v>70.5</v>
      </c>
      <c r="Q105" s="837">
        <v>1</v>
      </c>
      <c r="R105" s="832">
        <v>2</v>
      </c>
      <c r="S105" s="837">
        <v>1</v>
      </c>
      <c r="T105" s="836">
        <v>2</v>
      </c>
      <c r="U105" s="838">
        <v>1</v>
      </c>
    </row>
    <row r="106" spans="1:21" ht="14.4" customHeight="1" x14ac:dyDescent="0.3">
      <c r="A106" s="831">
        <v>25</v>
      </c>
      <c r="B106" s="832" t="s">
        <v>1059</v>
      </c>
      <c r="C106" s="832" t="s">
        <v>1064</v>
      </c>
      <c r="D106" s="833" t="s">
        <v>1592</v>
      </c>
      <c r="E106" s="834" t="s">
        <v>1089</v>
      </c>
      <c r="F106" s="832" t="s">
        <v>1060</v>
      </c>
      <c r="G106" s="832" t="s">
        <v>1163</v>
      </c>
      <c r="H106" s="832" t="s">
        <v>557</v>
      </c>
      <c r="I106" s="832" t="s">
        <v>1166</v>
      </c>
      <c r="J106" s="832" t="s">
        <v>613</v>
      </c>
      <c r="K106" s="832" t="s">
        <v>1167</v>
      </c>
      <c r="L106" s="835">
        <v>17.62</v>
      </c>
      <c r="M106" s="835">
        <v>70.48</v>
      </c>
      <c r="N106" s="832">
        <v>4</v>
      </c>
      <c r="O106" s="836">
        <v>3</v>
      </c>
      <c r="P106" s="835">
        <v>70.48</v>
      </c>
      <c r="Q106" s="837">
        <v>1</v>
      </c>
      <c r="R106" s="832">
        <v>4</v>
      </c>
      <c r="S106" s="837">
        <v>1</v>
      </c>
      <c r="T106" s="836">
        <v>3</v>
      </c>
      <c r="U106" s="838">
        <v>1</v>
      </c>
    </row>
    <row r="107" spans="1:21" ht="14.4" customHeight="1" x14ac:dyDescent="0.3">
      <c r="A107" s="831">
        <v>25</v>
      </c>
      <c r="B107" s="832" t="s">
        <v>1059</v>
      </c>
      <c r="C107" s="832" t="s">
        <v>1064</v>
      </c>
      <c r="D107" s="833" t="s">
        <v>1592</v>
      </c>
      <c r="E107" s="834" t="s">
        <v>1089</v>
      </c>
      <c r="F107" s="832" t="s">
        <v>1060</v>
      </c>
      <c r="G107" s="832" t="s">
        <v>1132</v>
      </c>
      <c r="H107" s="832" t="s">
        <v>557</v>
      </c>
      <c r="I107" s="832" t="s">
        <v>1305</v>
      </c>
      <c r="J107" s="832" t="s">
        <v>1306</v>
      </c>
      <c r="K107" s="832" t="s">
        <v>1307</v>
      </c>
      <c r="L107" s="835">
        <v>31.32</v>
      </c>
      <c r="M107" s="835">
        <v>31.32</v>
      </c>
      <c r="N107" s="832">
        <v>1</v>
      </c>
      <c r="O107" s="836">
        <v>1</v>
      </c>
      <c r="P107" s="835">
        <v>31.32</v>
      </c>
      <c r="Q107" s="837">
        <v>1</v>
      </c>
      <c r="R107" s="832">
        <v>1</v>
      </c>
      <c r="S107" s="837">
        <v>1</v>
      </c>
      <c r="T107" s="836">
        <v>1</v>
      </c>
      <c r="U107" s="838">
        <v>1</v>
      </c>
    </row>
    <row r="108" spans="1:21" ht="14.4" customHeight="1" x14ac:dyDescent="0.3">
      <c r="A108" s="831">
        <v>25</v>
      </c>
      <c r="B108" s="832" t="s">
        <v>1059</v>
      </c>
      <c r="C108" s="832" t="s">
        <v>1064</v>
      </c>
      <c r="D108" s="833" t="s">
        <v>1592</v>
      </c>
      <c r="E108" s="834" t="s">
        <v>1089</v>
      </c>
      <c r="F108" s="832" t="s">
        <v>1060</v>
      </c>
      <c r="G108" s="832" t="s">
        <v>1132</v>
      </c>
      <c r="H108" s="832" t="s">
        <v>557</v>
      </c>
      <c r="I108" s="832" t="s">
        <v>1308</v>
      </c>
      <c r="J108" s="832" t="s">
        <v>1309</v>
      </c>
      <c r="K108" s="832" t="s">
        <v>1310</v>
      </c>
      <c r="L108" s="835">
        <v>27.23</v>
      </c>
      <c r="M108" s="835">
        <v>27.23</v>
      </c>
      <c r="N108" s="832">
        <v>1</v>
      </c>
      <c r="O108" s="836">
        <v>0.5</v>
      </c>
      <c r="P108" s="835">
        <v>27.23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25</v>
      </c>
      <c r="B109" s="832" t="s">
        <v>1059</v>
      </c>
      <c r="C109" s="832" t="s">
        <v>1064</v>
      </c>
      <c r="D109" s="833" t="s">
        <v>1592</v>
      </c>
      <c r="E109" s="834" t="s">
        <v>1089</v>
      </c>
      <c r="F109" s="832" t="s">
        <v>1060</v>
      </c>
      <c r="G109" s="832" t="s">
        <v>1113</v>
      </c>
      <c r="H109" s="832" t="s">
        <v>590</v>
      </c>
      <c r="I109" s="832" t="s">
        <v>980</v>
      </c>
      <c r="J109" s="832" t="s">
        <v>877</v>
      </c>
      <c r="K109" s="832" t="s">
        <v>981</v>
      </c>
      <c r="L109" s="835">
        <v>154.36000000000001</v>
      </c>
      <c r="M109" s="835">
        <v>10187.76</v>
      </c>
      <c r="N109" s="832">
        <v>66</v>
      </c>
      <c r="O109" s="836">
        <v>58</v>
      </c>
      <c r="P109" s="835">
        <v>5556.9599999999991</v>
      </c>
      <c r="Q109" s="837">
        <v>0.5454545454545453</v>
      </c>
      <c r="R109" s="832">
        <v>36</v>
      </c>
      <c r="S109" s="837">
        <v>0.54545454545454541</v>
      </c>
      <c r="T109" s="836">
        <v>31</v>
      </c>
      <c r="U109" s="838">
        <v>0.53448275862068961</v>
      </c>
    </row>
    <row r="110" spans="1:21" ht="14.4" customHeight="1" x14ac:dyDescent="0.3">
      <c r="A110" s="831">
        <v>25</v>
      </c>
      <c r="B110" s="832" t="s">
        <v>1059</v>
      </c>
      <c r="C110" s="832" t="s">
        <v>1064</v>
      </c>
      <c r="D110" s="833" t="s">
        <v>1592</v>
      </c>
      <c r="E110" s="834" t="s">
        <v>1089</v>
      </c>
      <c r="F110" s="832" t="s">
        <v>1060</v>
      </c>
      <c r="G110" s="832" t="s">
        <v>1113</v>
      </c>
      <c r="H110" s="832" t="s">
        <v>590</v>
      </c>
      <c r="I110" s="832" t="s">
        <v>1049</v>
      </c>
      <c r="J110" s="832" t="s">
        <v>1050</v>
      </c>
      <c r="K110" s="832" t="s">
        <v>1051</v>
      </c>
      <c r="L110" s="835">
        <v>149.52000000000001</v>
      </c>
      <c r="M110" s="835">
        <v>149.52000000000001</v>
      </c>
      <c r="N110" s="832">
        <v>1</v>
      </c>
      <c r="O110" s="836">
        <v>1</v>
      </c>
      <c r="P110" s="835">
        <v>149.52000000000001</v>
      </c>
      <c r="Q110" s="837">
        <v>1</v>
      </c>
      <c r="R110" s="832">
        <v>1</v>
      </c>
      <c r="S110" s="837">
        <v>1</v>
      </c>
      <c r="T110" s="836">
        <v>1</v>
      </c>
      <c r="U110" s="838">
        <v>1</v>
      </c>
    </row>
    <row r="111" spans="1:21" ht="14.4" customHeight="1" x14ac:dyDescent="0.3">
      <c r="A111" s="831">
        <v>25</v>
      </c>
      <c r="B111" s="832" t="s">
        <v>1059</v>
      </c>
      <c r="C111" s="832" t="s">
        <v>1064</v>
      </c>
      <c r="D111" s="833" t="s">
        <v>1592</v>
      </c>
      <c r="E111" s="834" t="s">
        <v>1092</v>
      </c>
      <c r="F111" s="832" t="s">
        <v>1060</v>
      </c>
      <c r="G111" s="832" t="s">
        <v>1114</v>
      </c>
      <c r="H111" s="832" t="s">
        <v>590</v>
      </c>
      <c r="I111" s="832" t="s">
        <v>987</v>
      </c>
      <c r="J111" s="832" t="s">
        <v>988</v>
      </c>
      <c r="K111" s="832" t="s">
        <v>827</v>
      </c>
      <c r="L111" s="835">
        <v>170.52</v>
      </c>
      <c r="M111" s="835">
        <v>170.52</v>
      </c>
      <c r="N111" s="832">
        <v>1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25</v>
      </c>
      <c r="B112" s="832" t="s">
        <v>1059</v>
      </c>
      <c r="C112" s="832" t="s">
        <v>1064</v>
      </c>
      <c r="D112" s="833" t="s">
        <v>1592</v>
      </c>
      <c r="E112" s="834" t="s">
        <v>1092</v>
      </c>
      <c r="F112" s="832" t="s">
        <v>1060</v>
      </c>
      <c r="G112" s="832" t="s">
        <v>1198</v>
      </c>
      <c r="H112" s="832" t="s">
        <v>557</v>
      </c>
      <c r="I112" s="832" t="s">
        <v>1311</v>
      </c>
      <c r="J112" s="832" t="s">
        <v>1312</v>
      </c>
      <c r="K112" s="832" t="s">
        <v>1313</v>
      </c>
      <c r="L112" s="835">
        <v>70.48</v>
      </c>
      <c r="M112" s="835">
        <v>70.48</v>
      </c>
      <c r="N112" s="832">
        <v>1</v>
      </c>
      <c r="O112" s="836">
        <v>1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25</v>
      </c>
      <c r="B113" s="832" t="s">
        <v>1059</v>
      </c>
      <c r="C113" s="832" t="s">
        <v>1064</v>
      </c>
      <c r="D113" s="833" t="s">
        <v>1592</v>
      </c>
      <c r="E113" s="834" t="s">
        <v>1092</v>
      </c>
      <c r="F113" s="832" t="s">
        <v>1060</v>
      </c>
      <c r="G113" s="832" t="s">
        <v>1213</v>
      </c>
      <c r="H113" s="832" t="s">
        <v>557</v>
      </c>
      <c r="I113" s="832" t="s">
        <v>1214</v>
      </c>
      <c r="J113" s="832" t="s">
        <v>1215</v>
      </c>
      <c r="K113" s="832" t="s">
        <v>1216</v>
      </c>
      <c r="L113" s="835">
        <v>121.07</v>
      </c>
      <c r="M113" s="835">
        <v>121.07</v>
      </c>
      <c r="N113" s="832">
        <v>1</v>
      </c>
      <c r="O113" s="836">
        <v>1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25</v>
      </c>
      <c r="B114" s="832" t="s">
        <v>1059</v>
      </c>
      <c r="C114" s="832" t="s">
        <v>1064</v>
      </c>
      <c r="D114" s="833" t="s">
        <v>1592</v>
      </c>
      <c r="E114" s="834" t="s">
        <v>1092</v>
      </c>
      <c r="F114" s="832" t="s">
        <v>1060</v>
      </c>
      <c r="G114" s="832" t="s">
        <v>1108</v>
      </c>
      <c r="H114" s="832" t="s">
        <v>557</v>
      </c>
      <c r="I114" s="832" t="s">
        <v>1109</v>
      </c>
      <c r="J114" s="832" t="s">
        <v>1110</v>
      </c>
      <c r="K114" s="832" t="s">
        <v>1111</v>
      </c>
      <c r="L114" s="835">
        <v>132.97999999999999</v>
      </c>
      <c r="M114" s="835">
        <v>398.93999999999994</v>
      </c>
      <c r="N114" s="832">
        <v>3</v>
      </c>
      <c r="O114" s="836">
        <v>2</v>
      </c>
      <c r="P114" s="835">
        <v>132.97999999999999</v>
      </c>
      <c r="Q114" s="837">
        <v>0.33333333333333337</v>
      </c>
      <c r="R114" s="832">
        <v>1</v>
      </c>
      <c r="S114" s="837">
        <v>0.33333333333333331</v>
      </c>
      <c r="T114" s="836">
        <v>1</v>
      </c>
      <c r="U114" s="838">
        <v>0.5</v>
      </c>
    </row>
    <row r="115" spans="1:21" ht="14.4" customHeight="1" x14ac:dyDescent="0.3">
      <c r="A115" s="831">
        <v>25</v>
      </c>
      <c r="B115" s="832" t="s">
        <v>1059</v>
      </c>
      <c r="C115" s="832" t="s">
        <v>1064</v>
      </c>
      <c r="D115" s="833" t="s">
        <v>1592</v>
      </c>
      <c r="E115" s="834" t="s">
        <v>1092</v>
      </c>
      <c r="F115" s="832" t="s">
        <v>1060</v>
      </c>
      <c r="G115" s="832" t="s">
        <v>1278</v>
      </c>
      <c r="H115" s="832" t="s">
        <v>557</v>
      </c>
      <c r="I115" s="832" t="s">
        <v>1279</v>
      </c>
      <c r="J115" s="832" t="s">
        <v>1280</v>
      </c>
      <c r="K115" s="832" t="s">
        <v>1281</v>
      </c>
      <c r="L115" s="835">
        <v>53.57</v>
      </c>
      <c r="M115" s="835">
        <v>53.57</v>
      </c>
      <c r="N115" s="832">
        <v>1</v>
      </c>
      <c r="O115" s="836">
        <v>1</v>
      </c>
      <c r="P115" s="835">
        <v>53.57</v>
      </c>
      <c r="Q115" s="837">
        <v>1</v>
      </c>
      <c r="R115" s="832">
        <v>1</v>
      </c>
      <c r="S115" s="837">
        <v>1</v>
      </c>
      <c r="T115" s="836">
        <v>1</v>
      </c>
      <c r="U115" s="838">
        <v>1</v>
      </c>
    </row>
    <row r="116" spans="1:21" ht="14.4" customHeight="1" x14ac:dyDescent="0.3">
      <c r="A116" s="831">
        <v>25</v>
      </c>
      <c r="B116" s="832" t="s">
        <v>1059</v>
      </c>
      <c r="C116" s="832" t="s">
        <v>1064</v>
      </c>
      <c r="D116" s="833" t="s">
        <v>1592</v>
      </c>
      <c r="E116" s="834" t="s">
        <v>1092</v>
      </c>
      <c r="F116" s="832" t="s">
        <v>1060</v>
      </c>
      <c r="G116" s="832" t="s">
        <v>1163</v>
      </c>
      <c r="H116" s="832" t="s">
        <v>557</v>
      </c>
      <c r="I116" s="832" t="s">
        <v>1166</v>
      </c>
      <c r="J116" s="832" t="s">
        <v>613</v>
      </c>
      <c r="K116" s="832" t="s">
        <v>1167</v>
      </c>
      <c r="L116" s="835">
        <v>17.62</v>
      </c>
      <c r="M116" s="835">
        <v>264.3</v>
      </c>
      <c r="N116" s="832">
        <v>15</v>
      </c>
      <c r="O116" s="836">
        <v>11</v>
      </c>
      <c r="P116" s="835">
        <v>70.48</v>
      </c>
      <c r="Q116" s="837">
        <v>0.26666666666666666</v>
      </c>
      <c r="R116" s="832">
        <v>4</v>
      </c>
      <c r="S116" s="837">
        <v>0.26666666666666666</v>
      </c>
      <c r="T116" s="836">
        <v>4</v>
      </c>
      <c r="U116" s="838">
        <v>0.36363636363636365</v>
      </c>
    </row>
    <row r="117" spans="1:21" ht="14.4" customHeight="1" x14ac:dyDescent="0.3">
      <c r="A117" s="831">
        <v>25</v>
      </c>
      <c r="B117" s="832" t="s">
        <v>1059</v>
      </c>
      <c r="C117" s="832" t="s">
        <v>1064</v>
      </c>
      <c r="D117" s="833" t="s">
        <v>1592</v>
      </c>
      <c r="E117" s="834" t="s">
        <v>1092</v>
      </c>
      <c r="F117" s="832" t="s">
        <v>1060</v>
      </c>
      <c r="G117" s="832" t="s">
        <v>1168</v>
      </c>
      <c r="H117" s="832" t="s">
        <v>557</v>
      </c>
      <c r="I117" s="832" t="s">
        <v>1171</v>
      </c>
      <c r="J117" s="832" t="s">
        <v>679</v>
      </c>
      <c r="K117" s="832" t="s">
        <v>1172</v>
      </c>
      <c r="L117" s="835">
        <v>32.25</v>
      </c>
      <c r="M117" s="835">
        <v>32.25</v>
      </c>
      <c r="N117" s="832">
        <v>1</v>
      </c>
      <c r="O117" s="836">
        <v>0.5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25</v>
      </c>
      <c r="B118" s="832" t="s">
        <v>1059</v>
      </c>
      <c r="C118" s="832" t="s">
        <v>1064</v>
      </c>
      <c r="D118" s="833" t="s">
        <v>1592</v>
      </c>
      <c r="E118" s="834" t="s">
        <v>1092</v>
      </c>
      <c r="F118" s="832" t="s">
        <v>1060</v>
      </c>
      <c r="G118" s="832" t="s">
        <v>1112</v>
      </c>
      <c r="H118" s="832" t="s">
        <v>590</v>
      </c>
      <c r="I118" s="832" t="s">
        <v>1017</v>
      </c>
      <c r="J118" s="832" t="s">
        <v>735</v>
      </c>
      <c r="K118" s="832" t="s">
        <v>737</v>
      </c>
      <c r="L118" s="835">
        <v>0</v>
      </c>
      <c r="M118" s="835">
        <v>0</v>
      </c>
      <c r="N118" s="832">
        <v>3</v>
      </c>
      <c r="O118" s="836">
        <v>2.5</v>
      </c>
      <c r="P118" s="835"/>
      <c r="Q118" s="837"/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25</v>
      </c>
      <c r="B119" s="832" t="s">
        <v>1059</v>
      </c>
      <c r="C119" s="832" t="s">
        <v>1064</v>
      </c>
      <c r="D119" s="833" t="s">
        <v>1592</v>
      </c>
      <c r="E119" s="834" t="s">
        <v>1092</v>
      </c>
      <c r="F119" s="832" t="s">
        <v>1060</v>
      </c>
      <c r="G119" s="832" t="s">
        <v>1250</v>
      </c>
      <c r="H119" s="832" t="s">
        <v>557</v>
      </c>
      <c r="I119" s="832" t="s">
        <v>1251</v>
      </c>
      <c r="J119" s="832" t="s">
        <v>1252</v>
      </c>
      <c r="K119" s="832" t="s">
        <v>1253</v>
      </c>
      <c r="L119" s="835">
        <v>36.909999999999997</v>
      </c>
      <c r="M119" s="835">
        <v>36.909999999999997</v>
      </c>
      <c r="N119" s="832">
        <v>1</v>
      </c>
      <c r="O119" s="836">
        <v>0.5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" customHeight="1" x14ac:dyDescent="0.3">
      <c r="A120" s="831">
        <v>25</v>
      </c>
      <c r="B120" s="832" t="s">
        <v>1059</v>
      </c>
      <c r="C120" s="832" t="s">
        <v>1064</v>
      </c>
      <c r="D120" s="833" t="s">
        <v>1592</v>
      </c>
      <c r="E120" s="834" t="s">
        <v>1092</v>
      </c>
      <c r="F120" s="832" t="s">
        <v>1060</v>
      </c>
      <c r="G120" s="832" t="s">
        <v>1113</v>
      </c>
      <c r="H120" s="832" t="s">
        <v>590</v>
      </c>
      <c r="I120" s="832" t="s">
        <v>980</v>
      </c>
      <c r="J120" s="832" t="s">
        <v>877</v>
      </c>
      <c r="K120" s="832" t="s">
        <v>981</v>
      </c>
      <c r="L120" s="835">
        <v>154.36000000000001</v>
      </c>
      <c r="M120" s="835">
        <v>1852.3200000000002</v>
      </c>
      <c r="N120" s="832">
        <v>12</v>
      </c>
      <c r="O120" s="836">
        <v>8</v>
      </c>
      <c r="P120" s="835">
        <v>617.44000000000005</v>
      </c>
      <c r="Q120" s="837">
        <v>0.33333333333333331</v>
      </c>
      <c r="R120" s="832">
        <v>4</v>
      </c>
      <c r="S120" s="837">
        <v>0.33333333333333331</v>
      </c>
      <c r="T120" s="836">
        <v>3</v>
      </c>
      <c r="U120" s="838">
        <v>0.375</v>
      </c>
    </row>
    <row r="121" spans="1:21" ht="14.4" customHeight="1" x14ac:dyDescent="0.3">
      <c r="A121" s="831">
        <v>25</v>
      </c>
      <c r="B121" s="832" t="s">
        <v>1059</v>
      </c>
      <c r="C121" s="832" t="s">
        <v>1064</v>
      </c>
      <c r="D121" s="833" t="s">
        <v>1592</v>
      </c>
      <c r="E121" s="834" t="s">
        <v>1092</v>
      </c>
      <c r="F121" s="832" t="s">
        <v>1060</v>
      </c>
      <c r="G121" s="832" t="s">
        <v>1113</v>
      </c>
      <c r="H121" s="832" t="s">
        <v>557</v>
      </c>
      <c r="I121" s="832" t="s">
        <v>1314</v>
      </c>
      <c r="J121" s="832" t="s">
        <v>877</v>
      </c>
      <c r="K121" s="832" t="s">
        <v>981</v>
      </c>
      <c r="L121" s="835">
        <v>154.36000000000001</v>
      </c>
      <c r="M121" s="835">
        <v>617.44000000000005</v>
      </c>
      <c r="N121" s="832">
        <v>4</v>
      </c>
      <c r="O121" s="836">
        <v>4</v>
      </c>
      <c r="P121" s="835">
        <v>463.08000000000004</v>
      </c>
      <c r="Q121" s="837">
        <v>0.75</v>
      </c>
      <c r="R121" s="832">
        <v>3</v>
      </c>
      <c r="S121" s="837">
        <v>0.75</v>
      </c>
      <c r="T121" s="836">
        <v>3</v>
      </c>
      <c r="U121" s="838">
        <v>0.75</v>
      </c>
    </row>
    <row r="122" spans="1:21" ht="14.4" customHeight="1" x14ac:dyDescent="0.3">
      <c r="A122" s="831">
        <v>25</v>
      </c>
      <c r="B122" s="832" t="s">
        <v>1059</v>
      </c>
      <c r="C122" s="832" t="s">
        <v>1064</v>
      </c>
      <c r="D122" s="833" t="s">
        <v>1592</v>
      </c>
      <c r="E122" s="834" t="s">
        <v>1096</v>
      </c>
      <c r="F122" s="832" t="s">
        <v>1060</v>
      </c>
      <c r="G122" s="832" t="s">
        <v>1315</v>
      </c>
      <c r="H122" s="832" t="s">
        <v>557</v>
      </c>
      <c r="I122" s="832" t="s">
        <v>1316</v>
      </c>
      <c r="J122" s="832" t="s">
        <v>1317</v>
      </c>
      <c r="K122" s="832" t="s">
        <v>1318</v>
      </c>
      <c r="L122" s="835">
        <v>80.23</v>
      </c>
      <c r="M122" s="835">
        <v>80.23</v>
      </c>
      <c r="N122" s="832">
        <v>1</v>
      </c>
      <c r="O122" s="836">
        <v>0.5</v>
      </c>
      <c r="P122" s="835">
        <v>80.23</v>
      </c>
      <c r="Q122" s="837">
        <v>1</v>
      </c>
      <c r="R122" s="832">
        <v>1</v>
      </c>
      <c r="S122" s="837">
        <v>1</v>
      </c>
      <c r="T122" s="836">
        <v>0.5</v>
      </c>
      <c r="U122" s="838">
        <v>1</v>
      </c>
    </row>
    <row r="123" spans="1:21" ht="14.4" customHeight="1" x14ac:dyDescent="0.3">
      <c r="A123" s="831">
        <v>25</v>
      </c>
      <c r="B123" s="832" t="s">
        <v>1059</v>
      </c>
      <c r="C123" s="832" t="s">
        <v>1064</v>
      </c>
      <c r="D123" s="833" t="s">
        <v>1592</v>
      </c>
      <c r="E123" s="834" t="s">
        <v>1096</v>
      </c>
      <c r="F123" s="832" t="s">
        <v>1060</v>
      </c>
      <c r="G123" s="832" t="s">
        <v>1114</v>
      </c>
      <c r="H123" s="832" t="s">
        <v>590</v>
      </c>
      <c r="I123" s="832" t="s">
        <v>987</v>
      </c>
      <c r="J123" s="832" t="s">
        <v>988</v>
      </c>
      <c r="K123" s="832" t="s">
        <v>827</v>
      </c>
      <c r="L123" s="835">
        <v>170.52</v>
      </c>
      <c r="M123" s="835">
        <v>170.52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25</v>
      </c>
      <c r="B124" s="832" t="s">
        <v>1059</v>
      </c>
      <c r="C124" s="832" t="s">
        <v>1064</v>
      </c>
      <c r="D124" s="833" t="s">
        <v>1592</v>
      </c>
      <c r="E124" s="834" t="s">
        <v>1096</v>
      </c>
      <c r="F124" s="832" t="s">
        <v>1060</v>
      </c>
      <c r="G124" s="832" t="s">
        <v>1114</v>
      </c>
      <c r="H124" s="832" t="s">
        <v>590</v>
      </c>
      <c r="I124" s="832" t="s">
        <v>1115</v>
      </c>
      <c r="J124" s="832" t="s">
        <v>988</v>
      </c>
      <c r="K124" s="832" t="s">
        <v>1116</v>
      </c>
      <c r="L124" s="835">
        <v>272.83</v>
      </c>
      <c r="M124" s="835">
        <v>818.49</v>
      </c>
      <c r="N124" s="832">
        <v>3</v>
      </c>
      <c r="O124" s="836">
        <v>2.5</v>
      </c>
      <c r="P124" s="835">
        <v>272.83</v>
      </c>
      <c r="Q124" s="837">
        <v>0.33333333333333331</v>
      </c>
      <c r="R124" s="832">
        <v>1</v>
      </c>
      <c r="S124" s="837">
        <v>0.33333333333333331</v>
      </c>
      <c r="T124" s="836">
        <v>1</v>
      </c>
      <c r="U124" s="838">
        <v>0.4</v>
      </c>
    </row>
    <row r="125" spans="1:21" ht="14.4" customHeight="1" x14ac:dyDescent="0.3">
      <c r="A125" s="831">
        <v>25</v>
      </c>
      <c r="B125" s="832" t="s">
        <v>1059</v>
      </c>
      <c r="C125" s="832" t="s">
        <v>1064</v>
      </c>
      <c r="D125" s="833" t="s">
        <v>1592</v>
      </c>
      <c r="E125" s="834" t="s">
        <v>1096</v>
      </c>
      <c r="F125" s="832" t="s">
        <v>1060</v>
      </c>
      <c r="G125" s="832" t="s">
        <v>1141</v>
      </c>
      <c r="H125" s="832" t="s">
        <v>557</v>
      </c>
      <c r="I125" s="832" t="s">
        <v>1142</v>
      </c>
      <c r="J125" s="832" t="s">
        <v>1143</v>
      </c>
      <c r="K125" s="832" t="s">
        <v>827</v>
      </c>
      <c r="L125" s="835">
        <v>78.33</v>
      </c>
      <c r="M125" s="835">
        <v>78.33</v>
      </c>
      <c r="N125" s="832">
        <v>1</v>
      </c>
      <c r="O125" s="836">
        <v>1</v>
      </c>
      <c r="P125" s="835">
        <v>78.33</v>
      </c>
      <c r="Q125" s="837">
        <v>1</v>
      </c>
      <c r="R125" s="832">
        <v>1</v>
      </c>
      <c r="S125" s="837">
        <v>1</v>
      </c>
      <c r="T125" s="836">
        <v>1</v>
      </c>
      <c r="U125" s="838">
        <v>1</v>
      </c>
    </row>
    <row r="126" spans="1:21" ht="14.4" customHeight="1" x14ac:dyDescent="0.3">
      <c r="A126" s="831">
        <v>25</v>
      </c>
      <c r="B126" s="832" t="s">
        <v>1059</v>
      </c>
      <c r="C126" s="832" t="s">
        <v>1064</v>
      </c>
      <c r="D126" s="833" t="s">
        <v>1592</v>
      </c>
      <c r="E126" s="834" t="s">
        <v>1096</v>
      </c>
      <c r="F126" s="832" t="s">
        <v>1060</v>
      </c>
      <c r="G126" s="832" t="s">
        <v>1141</v>
      </c>
      <c r="H126" s="832" t="s">
        <v>557</v>
      </c>
      <c r="I126" s="832" t="s">
        <v>1319</v>
      </c>
      <c r="J126" s="832" t="s">
        <v>1143</v>
      </c>
      <c r="K126" s="832" t="s">
        <v>1320</v>
      </c>
      <c r="L126" s="835">
        <v>391.67</v>
      </c>
      <c r="M126" s="835">
        <v>391.67</v>
      </c>
      <c r="N126" s="832">
        <v>1</v>
      </c>
      <c r="O126" s="836">
        <v>0.5</v>
      </c>
      <c r="P126" s="835">
        <v>391.67</v>
      </c>
      <c r="Q126" s="837">
        <v>1</v>
      </c>
      <c r="R126" s="832">
        <v>1</v>
      </c>
      <c r="S126" s="837">
        <v>1</v>
      </c>
      <c r="T126" s="836">
        <v>0.5</v>
      </c>
      <c r="U126" s="838">
        <v>1</v>
      </c>
    </row>
    <row r="127" spans="1:21" ht="14.4" customHeight="1" x14ac:dyDescent="0.3">
      <c r="A127" s="831">
        <v>25</v>
      </c>
      <c r="B127" s="832" t="s">
        <v>1059</v>
      </c>
      <c r="C127" s="832" t="s">
        <v>1064</v>
      </c>
      <c r="D127" s="833" t="s">
        <v>1592</v>
      </c>
      <c r="E127" s="834" t="s">
        <v>1096</v>
      </c>
      <c r="F127" s="832" t="s">
        <v>1060</v>
      </c>
      <c r="G127" s="832" t="s">
        <v>1141</v>
      </c>
      <c r="H127" s="832" t="s">
        <v>557</v>
      </c>
      <c r="I127" s="832" t="s">
        <v>1321</v>
      </c>
      <c r="J127" s="832" t="s">
        <v>1322</v>
      </c>
      <c r="K127" s="832" t="s">
        <v>827</v>
      </c>
      <c r="L127" s="835">
        <v>78.33</v>
      </c>
      <c r="M127" s="835">
        <v>78.33</v>
      </c>
      <c r="N127" s="832">
        <v>1</v>
      </c>
      <c r="O127" s="836">
        <v>0.5</v>
      </c>
      <c r="P127" s="835">
        <v>78.33</v>
      </c>
      <c r="Q127" s="837">
        <v>1</v>
      </c>
      <c r="R127" s="832">
        <v>1</v>
      </c>
      <c r="S127" s="837">
        <v>1</v>
      </c>
      <c r="T127" s="836">
        <v>0.5</v>
      </c>
      <c r="U127" s="838">
        <v>1</v>
      </c>
    </row>
    <row r="128" spans="1:21" ht="14.4" customHeight="1" x14ac:dyDescent="0.3">
      <c r="A128" s="831">
        <v>25</v>
      </c>
      <c r="B128" s="832" t="s">
        <v>1059</v>
      </c>
      <c r="C128" s="832" t="s">
        <v>1064</v>
      </c>
      <c r="D128" s="833" t="s">
        <v>1592</v>
      </c>
      <c r="E128" s="834" t="s">
        <v>1096</v>
      </c>
      <c r="F128" s="832" t="s">
        <v>1060</v>
      </c>
      <c r="G128" s="832" t="s">
        <v>1198</v>
      </c>
      <c r="H128" s="832" t="s">
        <v>557</v>
      </c>
      <c r="I128" s="832" t="s">
        <v>1323</v>
      </c>
      <c r="J128" s="832" t="s">
        <v>1324</v>
      </c>
      <c r="K128" s="832" t="s">
        <v>1325</v>
      </c>
      <c r="L128" s="835">
        <v>0</v>
      </c>
      <c r="M128" s="835">
        <v>0</v>
      </c>
      <c r="N128" s="832">
        <v>1</v>
      </c>
      <c r="O128" s="836">
        <v>1</v>
      </c>
      <c r="P128" s="835"/>
      <c r="Q128" s="837"/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25</v>
      </c>
      <c r="B129" s="832" t="s">
        <v>1059</v>
      </c>
      <c r="C129" s="832" t="s">
        <v>1064</v>
      </c>
      <c r="D129" s="833" t="s">
        <v>1592</v>
      </c>
      <c r="E129" s="834" t="s">
        <v>1096</v>
      </c>
      <c r="F129" s="832" t="s">
        <v>1060</v>
      </c>
      <c r="G129" s="832" t="s">
        <v>1198</v>
      </c>
      <c r="H129" s="832" t="s">
        <v>557</v>
      </c>
      <c r="I129" s="832" t="s">
        <v>1326</v>
      </c>
      <c r="J129" s="832" t="s">
        <v>1327</v>
      </c>
      <c r="K129" s="832" t="s">
        <v>1204</v>
      </c>
      <c r="L129" s="835">
        <v>23.49</v>
      </c>
      <c r="M129" s="835">
        <v>23.49</v>
      </c>
      <c r="N129" s="832">
        <v>1</v>
      </c>
      <c r="O129" s="836">
        <v>0.5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25</v>
      </c>
      <c r="B130" s="832" t="s">
        <v>1059</v>
      </c>
      <c r="C130" s="832" t="s">
        <v>1064</v>
      </c>
      <c r="D130" s="833" t="s">
        <v>1592</v>
      </c>
      <c r="E130" s="834" t="s">
        <v>1096</v>
      </c>
      <c r="F130" s="832" t="s">
        <v>1060</v>
      </c>
      <c r="G130" s="832" t="s">
        <v>1328</v>
      </c>
      <c r="H130" s="832" t="s">
        <v>557</v>
      </c>
      <c r="I130" s="832" t="s">
        <v>1329</v>
      </c>
      <c r="J130" s="832" t="s">
        <v>744</v>
      </c>
      <c r="K130" s="832" t="s">
        <v>745</v>
      </c>
      <c r="L130" s="835">
        <v>0</v>
      </c>
      <c r="M130" s="835">
        <v>0</v>
      </c>
      <c r="N130" s="832">
        <v>1</v>
      </c>
      <c r="O130" s="836">
        <v>0.5</v>
      </c>
      <c r="P130" s="835">
        <v>0</v>
      </c>
      <c r="Q130" s="837"/>
      <c r="R130" s="832">
        <v>1</v>
      </c>
      <c r="S130" s="837">
        <v>1</v>
      </c>
      <c r="T130" s="836">
        <v>0.5</v>
      </c>
      <c r="U130" s="838">
        <v>1</v>
      </c>
    </row>
    <row r="131" spans="1:21" ht="14.4" customHeight="1" x14ac:dyDescent="0.3">
      <c r="A131" s="831">
        <v>25</v>
      </c>
      <c r="B131" s="832" t="s">
        <v>1059</v>
      </c>
      <c r="C131" s="832" t="s">
        <v>1064</v>
      </c>
      <c r="D131" s="833" t="s">
        <v>1592</v>
      </c>
      <c r="E131" s="834" t="s">
        <v>1096</v>
      </c>
      <c r="F131" s="832" t="s">
        <v>1060</v>
      </c>
      <c r="G131" s="832" t="s">
        <v>1108</v>
      </c>
      <c r="H131" s="832" t="s">
        <v>557</v>
      </c>
      <c r="I131" s="832" t="s">
        <v>1109</v>
      </c>
      <c r="J131" s="832" t="s">
        <v>1110</v>
      </c>
      <c r="K131" s="832" t="s">
        <v>1111</v>
      </c>
      <c r="L131" s="835">
        <v>132.97999999999999</v>
      </c>
      <c r="M131" s="835">
        <v>398.93999999999994</v>
      </c>
      <c r="N131" s="832">
        <v>3</v>
      </c>
      <c r="O131" s="836">
        <v>2</v>
      </c>
      <c r="P131" s="835">
        <v>132.97999999999999</v>
      </c>
      <c r="Q131" s="837">
        <v>0.33333333333333337</v>
      </c>
      <c r="R131" s="832">
        <v>1</v>
      </c>
      <c r="S131" s="837">
        <v>0.33333333333333331</v>
      </c>
      <c r="T131" s="836">
        <v>1</v>
      </c>
      <c r="U131" s="838">
        <v>0.5</v>
      </c>
    </row>
    <row r="132" spans="1:21" ht="14.4" customHeight="1" x14ac:dyDescent="0.3">
      <c r="A132" s="831">
        <v>25</v>
      </c>
      <c r="B132" s="832" t="s">
        <v>1059</v>
      </c>
      <c r="C132" s="832" t="s">
        <v>1064</v>
      </c>
      <c r="D132" s="833" t="s">
        <v>1592</v>
      </c>
      <c r="E132" s="834" t="s">
        <v>1096</v>
      </c>
      <c r="F132" s="832" t="s">
        <v>1060</v>
      </c>
      <c r="G132" s="832" t="s">
        <v>1330</v>
      </c>
      <c r="H132" s="832" t="s">
        <v>557</v>
      </c>
      <c r="I132" s="832" t="s">
        <v>1331</v>
      </c>
      <c r="J132" s="832" t="s">
        <v>842</v>
      </c>
      <c r="K132" s="832" t="s">
        <v>1318</v>
      </c>
      <c r="L132" s="835">
        <v>61.97</v>
      </c>
      <c r="M132" s="835">
        <v>61.97</v>
      </c>
      <c r="N132" s="832">
        <v>1</v>
      </c>
      <c r="O132" s="836">
        <v>0.5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25</v>
      </c>
      <c r="B133" s="832" t="s">
        <v>1059</v>
      </c>
      <c r="C133" s="832" t="s">
        <v>1064</v>
      </c>
      <c r="D133" s="833" t="s">
        <v>1592</v>
      </c>
      <c r="E133" s="834" t="s">
        <v>1096</v>
      </c>
      <c r="F133" s="832" t="s">
        <v>1060</v>
      </c>
      <c r="G133" s="832" t="s">
        <v>1273</v>
      </c>
      <c r="H133" s="832" t="s">
        <v>557</v>
      </c>
      <c r="I133" s="832" t="s">
        <v>1274</v>
      </c>
      <c r="J133" s="832" t="s">
        <v>1275</v>
      </c>
      <c r="K133" s="832" t="s">
        <v>1276</v>
      </c>
      <c r="L133" s="835">
        <v>10.55</v>
      </c>
      <c r="M133" s="835">
        <v>10.55</v>
      </c>
      <c r="N133" s="832">
        <v>1</v>
      </c>
      <c r="O133" s="836">
        <v>0.5</v>
      </c>
      <c r="P133" s="835">
        <v>10.55</v>
      </c>
      <c r="Q133" s="837">
        <v>1</v>
      </c>
      <c r="R133" s="832">
        <v>1</v>
      </c>
      <c r="S133" s="837">
        <v>1</v>
      </c>
      <c r="T133" s="836">
        <v>0.5</v>
      </c>
      <c r="U133" s="838">
        <v>1</v>
      </c>
    </row>
    <row r="134" spans="1:21" ht="14.4" customHeight="1" x14ac:dyDescent="0.3">
      <c r="A134" s="831">
        <v>25</v>
      </c>
      <c r="B134" s="832" t="s">
        <v>1059</v>
      </c>
      <c r="C134" s="832" t="s">
        <v>1064</v>
      </c>
      <c r="D134" s="833" t="s">
        <v>1592</v>
      </c>
      <c r="E134" s="834" t="s">
        <v>1096</v>
      </c>
      <c r="F134" s="832" t="s">
        <v>1060</v>
      </c>
      <c r="G134" s="832" t="s">
        <v>1332</v>
      </c>
      <c r="H134" s="832" t="s">
        <v>557</v>
      </c>
      <c r="I134" s="832" t="s">
        <v>1333</v>
      </c>
      <c r="J134" s="832" t="s">
        <v>1334</v>
      </c>
      <c r="K134" s="832" t="s">
        <v>1335</v>
      </c>
      <c r="L134" s="835">
        <v>38.56</v>
      </c>
      <c r="M134" s="835">
        <v>77.12</v>
      </c>
      <c r="N134" s="832">
        <v>2</v>
      </c>
      <c r="O134" s="836">
        <v>1.5</v>
      </c>
      <c r="P134" s="835">
        <v>38.56</v>
      </c>
      <c r="Q134" s="837">
        <v>0.5</v>
      </c>
      <c r="R134" s="832">
        <v>1</v>
      </c>
      <c r="S134" s="837">
        <v>0.5</v>
      </c>
      <c r="T134" s="836">
        <v>1</v>
      </c>
      <c r="U134" s="838">
        <v>0.66666666666666663</v>
      </c>
    </row>
    <row r="135" spans="1:21" ht="14.4" customHeight="1" x14ac:dyDescent="0.3">
      <c r="A135" s="831">
        <v>25</v>
      </c>
      <c r="B135" s="832" t="s">
        <v>1059</v>
      </c>
      <c r="C135" s="832" t="s">
        <v>1064</v>
      </c>
      <c r="D135" s="833" t="s">
        <v>1592</v>
      </c>
      <c r="E135" s="834" t="s">
        <v>1096</v>
      </c>
      <c r="F135" s="832" t="s">
        <v>1060</v>
      </c>
      <c r="G135" s="832" t="s">
        <v>1152</v>
      </c>
      <c r="H135" s="832" t="s">
        <v>557</v>
      </c>
      <c r="I135" s="832" t="s">
        <v>1153</v>
      </c>
      <c r="J135" s="832" t="s">
        <v>832</v>
      </c>
      <c r="K135" s="832" t="s">
        <v>1154</v>
      </c>
      <c r="L135" s="835">
        <v>34.19</v>
      </c>
      <c r="M135" s="835">
        <v>102.57</v>
      </c>
      <c r="N135" s="832">
        <v>3</v>
      </c>
      <c r="O135" s="836">
        <v>1</v>
      </c>
      <c r="P135" s="835">
        <v>102.57</v>
      </c>
      <c r="Q135" s="837">
        <v>1</v>
      </c>
      <c r="R135" s="832">
        <v>3</v>
      </c>
      <c r="S135" s="837">
        <v>1</v>
      </c>
      <c r="T135" s="836">
        <v>1</v>
      </c>
      <c r="U135" s="838">
        <v>1</v>
      </c>
    </row>
    <row r="136" spans="1:21" ht="14.4" customHeight="1" x14ac:dyDescent="0.3">
      <c r="A136" s="831">
        <v>25</v>
      </c>
      <c r="B136" s="832" t="s">
        <v>1059</v>
      </c>
      <c r="C136" s="832" t="s">
        <v>1064</v>
      </c>
      <c r="D136" s="833" t="s">
        <v>1592</v>
      </c>
      <c r="E136" s="834" t="s">
        <v>1096</v>
      </c>
      <c r="F136" s="832" t="s">
        <v>1060</v>
      </c>
      <c r="G136" s="832" t="s">
        <v>1162</v>
      </c>
      <c r="H136" s="832" t="s">
        <v>590</v>
      </c>
      <c r="I136" s="832" t="s">
        <v>947</v>
      </c>
      <c r="J136" s="832" t="s">
        <v>666</v>
      </c>
      <c r="K136" s="832" t="s">
        <v>948</v>
      </c>
      <c r="L136" s="835">
        <v>368.16</v>
      </c>
      <c r="M136" s="835">
        <v>368.16</v>
      </c>
      <c r="N136" s="832">
        <v>1</v>
      </c>
      <c r="O136" s="836">
        <v>1</v>
      </c>
      <c r="P136" s="835">
        <v>368.16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25</v>
      </c>
      <c r="B137" s="832" t="s">
        <v>1059</v>
      </c>
      <c r="C137" s="832" t="s">
        <v>1064</v>
      </c>
      <c r="D137" s="833" t="s">
        <v>1592</v>
      </c>
      <c r="E137" s="834" t="s">
        <v>1096</v>
      </c>
      <c r="F137" s="832" t="s">
        <v>1060</v>
      </c>
      <c r="G137" s="832" t="s">
        <v>1336</v>
      </c>
      <c r="H137" s="832" t="s">
        <v>557</v>
      </c>
      <c r="I137" s="832" t="s">
        <v>1337</v>
      </c>
      <c r="J137" s="832" t="s">
        <v>1338</v>
      </c>
      <c r="K137" s="832" t="s">
        <v>1339</v>
      </c>
      <c r="L137" s="835">
        <v>0</v>
      </c>
      <c r="M137" s="835">
        <v>0</v>
      </c>
      <c r="N137" s="832">
        <v>1</v>
      </c>
      <c r="O137" s="836">
        <v>0.5</v>
      </c>
      <c r="P137" s="835"/>
      <c r="Q137" s="837"/>
      <c r="R137" s="832"/>
      <c r="S137" s="837">
        <v>0</v>
      </c>
      <c r="T137" s="836"/>
      <c r="U137" s="838">
        <v>0</v>
      </c>
    </row>
    <row r="138" spans="1:21" ht="14.4" customHeight="1" x14ac:dyDescent="0.3">
      <c r="A138" s="831">
        <v>25</v>
      </c>
      <c r="B138" s="832" t="s">
        <v>1059</v>
      </c>
      <c r="C138" s="832" t="s">
        <v>1064</v>
      </c>
      <c r="D138" s="833" t="s">
        <v>1592</v>
      </c>
      <c r="E138" s="834" t="s">
        <v>1096</v>
      </c>
      <c r="F138" s="832" t="s">
        <v>1060</v>
      </c>
      <c r="G138" s="832" t="s">
        <v>1163</v>
      </c>
      <c r="H138" s="832" t="s">
        <v>557</v>
      </c>
      <c r="I138" s="832" t="s">
        <v>1164</v>
      </c>
      <c r="J138" s="832" t="s">
        <v>613</v>
      </c>
      <c r="K138" s="832" t="s">
        <v>1165</v>
      </c>
      <c r="L138" s="835">
        <v>17.62</v>
      </c>
      <c r="M138" s="835">
        <v>17.62</v>
      </c>
      <c r="N138" s="832">
        <v>1</v>
      </c>
      <c r="O138" s="836">
        <v>0.5</v>
      </c>
      <c r="P138" s="835">
        <v>17.62</v>
      </c>
      <c r="Q138" s="837">
        <v>1</v>
      </c>
      <c r="R138" s="832">
        <v>1</v>
      </c>
      <c r="S138" s="837">
        <v>1</v>
      </c>
      <c r="T138" s="836">
        <v>0.5</v>
      </c>
      <c r="U138" s="838">
        <v>1</v>
      </c>
    </row>
    <row r="139" spans="1:21" ht="14.4" customHeight="1" x14ac:dyDescent="0.3">
      <c r="A139" s="831">
        <v>25</v>
      </c>
      <c r="B139" s="832" t="s">
        <v>1059</v>
      </c>
      <c r="C139" s="832" t="s">
        <v>1064</v>
      </c>
      <c r="D139" s="833" t="s">
        <v>1592</v>
      </c>
      <c r="E139" s="834" t="s">
        <v>1096</v>
      </c>
      <c r="F139" s="832" t="s">
        <v>1060</v>
      </c>
      <c r="G139" s="832" t="s">
        <v>1163</v>
      </c>
      <c r="H139" s="832" t="s">
        <v>557</v>
      </c>
      <c r="I139" s="832" t="s">
        <v>1166</v>
      </c>
      <c r="J139" s="832" t="s">
        <v>613</v>
      </c>
      <c r="K139" s="832" t="s">
        <v>1167</v>
      </c>
      <c r="L139" s="835">
        <v>17.62</v>
      </c>
      <c r="M139" s="835">
        <v>140.96</v>
      </c>
      <c r="N139" s="832">
        <v>8</v>
      </c>
      <c r="O139" s="836">
        <v>5.5</v>
      </c>
      <c r="P139" s="835">
        <v>52.86</v>
      </c>
      <c r="Q139" s="837">
        <v>0.375</v>
      </c>
      <c r="R139" s="832">
        <v>3</v>
      </c>
      <c r="S139" s="837">
        <v>0.375</v>
      </c>
      <c r="T139" s="836">
        <v>2</v>
      </c>
      <c r="U139" s="838">
        <v>0.36363636363636365</v>
      </c>
    </row>
    <row r="140" spans="1:21" ht="14.4" customHeight="1" x14ac:dyDescent="0.3">
      <c r="A140" s="831">
        <v>25</v>
      </c>
      <c r="B140" s="832" t="s">
        <v>1059</v>
      </c>
      <c r="C140" s="832" t="s">
        <v>1064</v>
      </c>
      <c r="D140" s="833" t="s">
        <v>1592</v>
      </c>
      <c r="E140" s="834" t="s">
        <v>1096</v>
      </c>
      <c r="F140" s="832" t="s">
        <v>1060</v>
      </c>
      <c r="G140" s="832" t="s">
        <v>1168</v>
      </c>
      <c r="H140" s="832" t="s">
        <v>557</v>
      </c>
      <c r="I140" s="832" t="s">
        <v>1169</v>
      </c>
      <c r="J140" s="832" t="s">
        <v>679</v>
      </c>
      <c r="K140" s="832" t="s">
        <v>1170</v>
      </c>
      <c r="L140" s="835">
        <v>16.12</v>
      </c>
      <c r="M140" s="835">
        <v>16.12</v>
      </c>
      <c r="N140" s="832">
        <v>1</v>
      </c>
      <c r="O140" s="836">
        <v>1</v>
      </c>
      <c r="P140" s="835">
        <v>16.12</v>
      </c>
      <c r="Q140" s="837">
        <v>1</v>
      </c>
      <c r="R140" s="832">
        <v>1</v>
      </c>
      <c r="S140" s="837">
        <v>1</v>
      </c>
      <c r="T140" s="836">
        <v>1</v>
      </c>
      <c r="U140" s="838">
        <v>1</v>
      </c>
    </row>
    <row r="141" spans="1:21" ht="14.4" customHeight="1" x14ac:dyDescent="0.3">
      <c r="A141" s="831">
        <v>25</v>
      </c>
      <c r="B141" s="832" t="s">
        <v>1059</v>
      </c>
      <c r="C141" s="832" t="s">
        <v>1064</v>
      </c>
      <c r="D141" s="833" t="s">
        <v>1592</v>
      </c>
      <c r="E141" s="834" t="s">
        <v>1096</v>
      </c>
      <c r="F141" s="832" t="s">
        <v>1060</v>
      </c>
      <c r="G141" s="832" t="s">
        <v>1244</v>
      </c>
      <c r="H141" s="832" t="s">
        <v>557</v>
      </c>
      <c r="I141" s="832" t="s">
        <v>1245</v>
      </c>
      <c r="J141" s="832" t="s">
        <v>1246</v>
      </c>
      <c r="K141" s="832" t="s">
        <v>1247</v>
      </c>
      <c r="L141" s="835">
        <v>127.91</v>
      </c>
      <c r="M141" s="835">
        <v>127.91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25</v>
      </c>
      <c r="B142" s="832" t="s">
        <v>1059</v>
      </c>
      <c r="C142" s="832" t="s">
        <v>1064</v>
      </c>
      <c r="D142" s="833" t="s">
        <v>1592</v>
      </c>
      <c r="E142" s="834" t="s">
        <v>1096</v>
      </c>
      <c r="F142" s="832" t="s">
        <v>1060</v>
      </c>
      <c r="G142" s="832" t="s">
        <v>1112</v>
      </c>
      <c r="H142" s="832" t="s">
        <v>590</v>
      </c>
      <c r="I142" s="832" t="s">
        <v>1017</v>
      </c>
      <c r="J142" s="832" t="s">
        <v>735</v>
      </c>
      <c r="K142" s="832" t="s">
        <v>737</v>
      </c>
      <c r="L142" s="835">
        <v>0</v>
      </c>
      <c r="M142" s="835">
        <v>0</v>
      </c>
      <c r="N142" s="832">
        <v>4</v>
      </c>
      <c r="O142" s="836">
        <v>2.5</v>
      </c>
      <c r="P142" s="835">
        <v>0</v>
      </c>
      <c r="Q142" s="837"/>
      <c r="R142" s="832">
        <v>2</v>
      </c>
      <c r="S142" s="837">
        <v>0.5</v>
      </c>
      <c r="T142" s="836">
        <v>1.5</v>
      </c>
      <c r="U142" s="838">
        <v>0.6</v>
      </c>
    </row>
    <row r="143" spans="1:21" ht="14.4" customHeight="1" x14ac:dyDescent="0.3">
      <c r="A143" s="831">
        <v>25</v>
      </c>
      <c r="B143" s="832" t="s">
        <v>1059</v>
      </c>
      <c r="C143" s="832" t="s">
        <v>1064</v>
      </c>
      <c r="D143" s="833" t="s">
        <v>1592</v>
      </c>
      <c r="E143" s="834" t="s">
        <v>1096</v>
      </c>
      <c r="F143" s="832" t="s">
        <v>1060</v>
      </c>
      <c r="G143" s="832" t="s">
        <v>1113</v>
      </c>
      <c r="H143" s="832" t="s">
        <v>590</v>
      </c>
      <c r="I143" s="832" t="s">
        <v>980</v>
      </c>
      <c r="J143" s="832" t="s">
        <v>877</v>
      </c>
      <c r="K143" s="832" t="s">
        <v>981</v>
      </c>
      <c r="L143" s="835">
        <v>154.36000000000001</v>
      </c>
      <c r="M143" s="835">
        <v>2932.84</v>
      </c>
      <c r="N143" s="832">
        <v>19</v>
      </c>
      <c r="O143" s="836">
        <v>12</v>
      </c>
      <c r="P143" s="835">
        <v>1543.6000000000001</v>
      </c>
      <c r="Q143" s="837">
        <v>0.52631578947368418</v>
      </c>
      <c r="R143" s="832">
        <v>10</v>
      </c>
      <c r="S143" s="837">
        <v>0.52631578947368418</v>
      </c>
      <c r="T143" s="836">
        <v>6.5</v>
      </c>
      <c r="U143" s="838">
        <v>0.54166666666666663</v>
      </c>
    </row>
    <row r="144" spans="1:21" ht="14.4" customHeight="1" x14ac:dyDescent="0.3">
      <c r="A144" s="831">
        <v>25</v>
      </c>
      <c r="B144" s="832" t="s">
        <v>1059</v>
      </c>
      <c r="C144" s="832" t="s">
        <v>1064</v>
      </c>
      <c r="D144" s="833" t="s">
        <v>1592</v>
      </c>
      <c r="E144" s="834" t="s">
        <v>1096</v>
      </c>
      <c r="F144" s="832" t="s">
        <v>1060</v>
      </c>
      <c r="G144" s="832" t="s">
        <v>1113</v>
      </c>
      <c r="H144" s="832" t="s">
        <v>557</v>
      </c>
      <c r="I144" s="832" t="s">
        <v>1340</v>
      </c>
      <c r="J144" s="832" t="s">
        <v>877</v>
      </c>
      <c r="K144" s="832" t="s">
        <v>981</v>
      </c>
      <c r="L144" s="835">
        <v>154.36000000000001</v>
      </c>
      <c r="M144" s="835">
        <v>154.36000000000001</v>
      </c>
      <c r="N144" s="832">
        <v>1</v>
      </c>
      <c r="O144" s="836">
        <v>0.5</v>
      </c>
      <c r="P144" s="835">
        <v>154.36000000000001</v>
      </c>
      <c r="Q144" s="837">
        <v>1</v>
      </c>
      <c r="R144" s="832">
        <v>1</v>
      </c>
      <c r="S144" s="837">
        <v>1</v>
      </c>
      <c r="T144" s="836">
        <v>0.5</v>
      </c>
      <c r="U144" s="838">
        <v>1</v>
      </c>
    </row>
    <row r="145" spans="1:21" ht="14.4" customHeight="1" x14ac:dyDescent="0.3">
      <c r="A145" s="831">
        <v>25</v>
      </c>
      <c r="B145" s="832" t="s">
        <v>1059</v>
      </c>
      <c r="C145" s="832" t="s">
        <v>1064</v>
      </c>
      <c r="D145" s="833" t="s">
        <v>1592</v>
      </c>
      <c r="E145" s="834" t="s">
        <v>1096</v>
      </c>
      <c r="F145" s="832" t="s">
        <v>1060</v>
      </c>
      <c r="G145" s="832" t="s">
        <v>1341</v>
      </c>
      <c r="H145" s="832" t="s">
        <v>557</v>
      </c>
      <c r="I145" s="832" t="s">
        <v>1342</v>
      </c>
      <c r="J145" s="832" t="s">
        <v>597</v>
      </c>
      <c r="K145" s="832" t="s">
        <v>1343</v>
      </c>
      <c r="L145" s="835">
        <v>0</v>
      </c>
      <c r="M145" s="835">
        <v>0</v>
      </c>
      <c r="N145" s="832">
        <v>1</v>
      </c>
      <c r="O145" s="836">
        <v>0.5</v>
      </c>
      <c r="P145" s="835">
        <v>0</v>
      </c>
      <c r="Q145" s="837"/>
      <c r="R145" s="832">
        <v>1</v>
      </c>
      <c r="S145" s="837">
        <v>1</v>
      </c>
      <c r="T145" s="836">
        <v>0.5</v>
      </c>
      <c r="U145" s="838">
        <v>1</v>
      </c>
    </row>
    <row r="146" spans="1:21" ht="14.4" customHeight="1" x14ac:dyDescent="0.3">
      <c r="A146" s="831">
        <v>25</v>
      </c>
      <c r="B146" s="832" t="s">
        <v>1059</v>
      </c>
      <c r="C146" s="832" t="s">
        <v>1064</v>
      </c>
      <c r="D146" s="833" t="s">
        <v>1592</v>
      </c>
      <c r="E146" s="834" t="s">
        <v>1097</v>
      </c>
      <c r="F146" s="832" t="s">
        <v>1060</v>
      </c>
      <c r="G146" s="832" t="s">
        <v>1113</v>
      </c>
      <c r="H146" s="832" t="s">
        <v>590</v>
      </c>
      <c r="I146" s="832" t="s">
        <v>980</v>
      </c>
      <c r="J146" s="832" t="s">
        <v>877</v>
      </c>
      <c r="K146" s="832" t="s">
        <v>981</v>
      </c>
      <c r="L146" s="835">
        <v>154.36000000000001</v>
      </c>
      <c r="M146" s="835">
        <v>617.44000000000005</v>
      </c>
      <c r="N146" s="832">
        <v>4</v>
      </c>
      <c r="O146" s="836">
        <v>4</v>
      </c>
      <c r="P146" s="835">
        <v>308.72000000000003</v>
      </c>
      <c r="Q146" s="837">
        <v>0.5</v>
      </c>
      <c r="R146" s="832">
        <v>2</v>
      </c>
      <c r="S146" s="837">
        <v>0.5</v>
      </c>
      <c r="T146" s="836">
        <v>2</v>
      </c>
      <c r="U146" s="838">
        <v>0.5</v>
      </c>
    </row>
    <row r="147" spans="1:21" ht="14.4" customHeight="1" x14ac:dyDescent="0.3">
      <c r="A147" s="831">
        <v>25</v>
      </c>
      <c r="B147" s="832" t="s">
        <v>1059</v>
      </c>
      <c r="C147" s="832" t="s">
        <v>1064</v>
      </c>
      <c r="D147" s="833" t="s">
        <v>1592</v>
      </c>
      <c r="E147" s="834" t="s">
        <v>1100</v>
      </c>
      <c r="F147" s="832" t="s">
        <v>1060</v>
      </c>
      <c r="G147" s="832" t="s">
        <v>1344</v>
      </c>
      <c r="H147" s="832" t="s">
        <v>557</v>
      </c>
      <c r="I147" s="832" t="s">
        <v>1345</v>
      </c>
      <c r="J147" s="832" t="s">
        <v>1346</v>
      </c>
      <c r="K147" s="832" t="s">
        <v>1347</v>
      </c>
      <c r="L147" s="835">
        <v>126.57</v>
      </c>
      <c r="M147" s="835">
        <v>126.57</v>
      </c>
      <c r="N147" s="832">
        <v>1</v>
      </c>
      <c r="O147" s="836">
        <v>1</v>
      </c>
      <c r="P147" s="835">
        <v>126.57</v>
      </c>
      <c r="Q147" s="837">
        <v>1</v>
      </c>
      <c r="R147" s="832">
        <v>1</v>
      </c>
      <c r="S147" s="837">
        <v>1</v>
      </c>
      <c r="T147" s="836">
        <v>1</v>
      </c>
      <c r="U147" s="838">
        <v>1</v>
      </c>
    </row>
    <row r="148" spans="1:21" ht="14.4" customHeight="1" x14ac:dyDescent="0.3">
      <c r="A148" s="831">
        <v>25</v>
      </c>
      <c r="B148" s="832" t="s">
        <v>1059</v>
      </c>
      <c r="C148" s="832" t="s">
        <v>1064</v>
      </c>
      <c r="D148" s="833" t="s">
        <v>1592</v>
      </c>
      <c r="E148" s="834" t="s">
        <v>1100</v>
      </c>
      <c r="F148" s="832" t="s">
        <v>1060</v>
      </c>
      <c r="G148" s="832" t="s">
        <v>1114</v>
      </c>
      <c r="H148" s="832" t="s">
        <v>557</v>
      </c>
      <c r="I148" s="832" t="s">
        <v>1348</v>
      </c>
      <c r="J148" s="832" t="s">
        <v>1349</v>
      </c>
      <c r="K148" s="832" t="s">
        <v>1297</v>
      </c>
      <c r="L148" s="835">
        <v>238.72</v>
      </c>
      <c r="M148" s="835">
        <v>477.44</v>
      </c>
      <c r="N148" s="832">
        <v>2</v>
      </c>
      <c r="O148" s="836">
        <v>2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25</v>
      </c>
      <c r="B149" s="832" t="s">
        <v>1059</v>
      </c>
      <c r="C149" s="832" t="s">
        <v>1064</v>
      </c>
      <c r="D149" s="833" t="s">
        <v>1592</v>
      </c>
      <c r="E149" s="834" t="s">
        <v>1100</v>
      </c>
      <c r="F149" s="832" t="s">
        <v>1060</v>
      </c>
      <c r="G149" s="832" t="s">
        <v>1198</v>
      </c>
      <c r="H149" s="832" t="s">
        <v>557</v>
      </c>
      <c r="I149" s="832" t="s">
        <v>1350</v>
      </c>
      <c r="J149" s="832" t="s">
        <v>1351</v>
      </c>
      <c r="K149" s="832" t="s">
        <v>1352</v>
      </c>
      <c r="L149" s="835">
        <v>0</v>
      </c>
      <c r="M149" s="835">
        <v>0</v>
      </c>
      <c r="N149" s="832">
        <v>1</v>
      </c>
      <c r="O149" s="836">
        <v>1</v>
      </c>
      <c r="P149" s="835">
        <v>0</v>
      </c>
      <c r="Q149" s="837"/>
      <c r="R149" s="832">
        <v>1</v>
      </c>
      <c r="S149" s="837">
        <v>1</v>
      </c>
      <c r="T149" s="836">
        <v>1</v>
      </c>
      <c r="U149" s="838">
        <v>1</v>
      </c>
    </row>
    <row r="150" spans="1:21" ht="14.4" customHeight="1" x14ac:dyDescent="0.3">
      <c r="A150" s="831">
        <v>25</v>
      </c>
      <c r="B150" s="832" t="s">
        <v>1059</v>
      </c>
      <c r="C150" s="832" t="s">
        <v>1064</v>
      </c>
      <c r="D150" s="833" t="s">
        <v>1592</v>
      </c>
      <c r="E150" s="834" t="s">
        <v>1100</v>
      </c>
      <c r="F150" s="832" t="s">
        <v>1060</v>
      </c>
      <c r="G150" s="832" t="s">
        <v>1213</v>
      </c>
      <c r="H150" s="832" t="s">
        <v>557</v>
      </c>
      <c r="I150" s="832" t="s">
        <v>1214</v>
      </c>
      <c r="J150" s="832" t="s">
        <v>1215</v>
      </c>
      <c r="K150" s="832" t="s">
        <v>1216</v>
      </c>
      <c r="L150" s="835">
        <v>121.07</v>
      </c>
      <c r="M150" s="835">
        <v>121.07</v>
      </c>
      <c r="N150" s="832">
        <v>1</v>
      </c>
      <c r="O150" s="836">
        <v>1</v>
      </c>
      <c r="P150" s="835">
        <v>121.07</v>
      </c>
      <c r="Q150" s="837">
        <v>1</v>
      </c>
      <c r="R150" s="832">
        <v>1</v>
      </c>
      <c r="S150" s="837">
        <v>1</v>
      </c>
      <c r="T150" s="836">
        <v>1</v>
      </c>
      <c r="U150" s="838">
        <v>1</v>
      </c>
    </row>
    <row r="151" spans="1:21" ht="14.4" customHeight="1" x14ac:dyDescent="0.3">
      <c r="A151" s="831">
        <v>25</v>
      </c>
      <c r="B151" s="832" t="s">
        <v>1059</v>
      </c>
      <c r="C151" s="832" t="s">
        <v>1064</v>
      </c>
      <c r="D151" s="833" t="s">
        <v>1592</v>
      </c>
      <c r="E151" s="834" t="s">
        <v>1100</v>
      </c>
      <c r="F151" s="832" t="s">
        <v>1060</v>
      </c>
      <c r="G151" s="832" t="s">
        <v>1125</v>
      </c>
      <c r="H151" s="832" t="s">
        <v>557</v>
      </c>
      <c r="I151" s="832" t="s">
        <v>1353</v>
      </c>
      <c r="J151" s="832" t="s">
        <v>1354</v>
      </c>
      <c r="K151" s="832" t="s">
        <v>1355</v>
      </c>
      <c r="L151" s="835">
        <v>89.91</v>
      </c>
      <c r="M151" s="835">
        <v>89.91</v>
      </c>
      <c r="N151" s="832">
        <v>1</v>
      </c>
      <c r="O151" s="836">
        <v>0.5</v>
      </c>
      <c r="P151" s="835">
        <v>89.91</v>
      </c>
      <c r="Q151" s="837">
        <v>1</v>
      </c>
      <c r="R151" s="832">
        <v>1</v>
      </c>
      <c r="S151" s="837">
        <v>1</v>
      </c>
      <c r="T151" s="836">
        <v>0.5</v>
      </c>
      <c r="U151" s="838">
        <v>1</v>
      </c>
    </row>
    <row r="152" spans="1:21" ht="14.4" customHeight="1" x14ac:dyDescent="0.3">
      <c r="A152" s="831">
        <v>25</v>
      </c>
      <c r="B152" s="832" t="s">
        <v>1059</v>
      </c>
      <c r="C152" s="832" t="s">
        <v>1064</v>
      </c>
      <c r="D152" s="833" t="s">
        <v>1592</v>
      </c>
      <c r="E152" s="834" t="s">
        <v>1100</v>
      </c>
      <c r="F152" s="832" t="s">
        <v>1060</v>
      </c>
      <c r="G152" s="832" t="s">
        <v>1356</v>
      </c>
      <c r="H152" s="832" t="s">
        <v>557</v>
      </c>
      <c r="I152" s="832" t="s">
        <v>1357</v>
      </c>
      <c r="J152" s="832" t="s">
        <v>1358</v>
      </c>
      <c r="K152" s="832" t="s">
        <v>1297</v>
      </c>
      <c r="L152" s="835">
        <v>111.72</v>
      </c>
      <c r="M152" s="835">
        <v>111.72</v>
      </c>
      <c r="N152" s="832">
        <v>1</v>
      </c>
      <c r="O152" s="836">
        <v>1</v>
      </c>
      <c r="P152" s="835">
        <v>111.72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" customHeight="1" x14ac:dyDescent="0.3">
      <c r="A153" s="831">
        <v>25</v>
      </c>
      <c r="B153" s="832" t="s">
        <v>1059</v>
      </c>
      <c r="C153" s="832" t="s">
        <v>1064</v>
      </c>
      <c r="D153" s="833" t="s">
        <v>1592</v>
      </c>
      <c r="E153" s="834" t="s">
        <v>1100</v>
      </c>
      <c r="F153" s="832" t="s">
        <v>1060</v>
      </c>
      <c r="G153" s="832" t="s">
        <v>1108</v>
      </c>
      <c r="H153" s="832" t="s">
        <v>557</v>
      </c>
      <c r="I153" s="832" t="s">
        <v>1109</v>
      </c>
      <c r="J153" s="832" t="s">
        <v>1110</v>
      </c>
      <c r="K153" s="832" t="s">
        <v>1111</v>
      </c>
      <c r="L153" s="835">
        <v>132.97999999999999</v>
      </c>
      <c r="M153" s="835">
        <v>664.89999999999986</v>
      </c>
      <c r="N153" s="832">
        <v>5</v>
      </c>
      <c r="O153" s="836">
        <v>2.5</v>
      </c>
      <c r="P153" s="835">
        <v>664.89999999999986</v>
      </c>
      <c r="Q153" s="837">
        <v>1</v>
      </c>
      <c r="R153" s="832">
        <v>5</v>
      </c>
      <c r="S153" s="837">
        <v>1</v>
      </c>
      <c r="T153" s="836">
        <v>2.5</v>
      </c>
      <c r="U153" s="838">
        <v>1</v>
      </c>
    </row>
    <row r="154" spans="1:21" ht="14.4" customHeight="1" x14ac:dyDescent="0.3">
      <c r="A154" s="831">
        <v>25</v>
      </c>
      <c r="B154" s="832" t="s">
        <v>1059</v>
      </c>
      <c r="C154" s="832" t="s">
        <v>1064</v>
      </c>
      <c r="D154" s="833" t="s">
        <v>1592</v>
      </c>
      <c r="E154" s="834" t="s">
        <v>1100</v>
      </c>
      <c r="F154" s="832" t="s">
        <v>1060</v>
      </c>
      <c r="G154" s="832" t="s">
        <v>1163</v>
      </c>
      <c r="H154" s="832" t="s">
        <v>557</v>
      </c>
      <c r="I154" s="832" t="s">
        <v>1166</v>
      </c>
      <c r="J154" s="832" t="s">
        <v>613</v>
      </c>
      <c r="K154" s="832" t="s">
        <v>1167</v>
      </c>
      <c r="L154" s="835">
        <v>17.62</v>
      </c>
      <c r="M154" s="835">
        <v>17.62</v>
      </c>
      <c r="N154" s="832">
        <v>1</v>
      </c>
      <c r="O154" s="836">
        <v>1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" customHeight="1" x14ac:dyDescent="0.3">
      <c r="A155" s="831">
        <v>25</v>
      </c>
      <c r="B155" s="832" t="s">
        <v>1059</v>
      </c>
      <c r="C155" s="832" t="s">
        <v>1064</v>
      </c>
      <c r="D155" s="833" t="s">
        <v>1592</v>
      </c>
      <c r="E155" s="834" t="s">
        <v>1100</v>
      </c>
      <c r="F155" s="832" t="s">
        <v>1060</v>
      </c>
      <c r="G155" s="832" t="s">
        <v>1244</v>
      </c>
      <c r="H155" s="832" t="s">
        <v>557</v>
      </c>
      <c r="I155" s="832" t="s">
        <v>1245</v>
      </c>
      <c r="J155" s="832" t="s">
        <v>1246</v>
      </c>
      <c r="K155" s="832" t="s">
        <v>1247</v>
      </c>
      <c r="L155" s="835">
        <v>108.44</v>
      </c>
      <c r="M155" s="835">
        <v>108.44</v>
      </c>
      <c r="N155" s="832">
        <v>1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" customHeight="1" x14ac:dyDescent="0.3">
      <c r="A156" s="831">
        <v>25</v>
      </c>
      <c r="B156" s="832" t="s">
        <v>1059</v>
      </c>
      <c r="C156" s="832" t="s">
        <v>1064</v>
      </c>
      <c r="D156" s="833" t="s">
        <v>1592</v>
      </c>
      <c r="E156" s="834" t="s">
        <v>1100</v>
      </c>
      <c r="F156" s="832" t="s">
        <v>1060</v>
      </c>
      <c r="G156" s="832" t="s">
        <v>1113</v>
      </c>
      <c r="H156" s="832" t="s">
        <v>590</v>
      </c>
      <c r="I156" s="832" t="s">
        <v>980</v>
      </c>
      <c r="J156" s="832" t="s">
        <v>877</v>
      </c>
      <c r="K156" s="832" t="s">
        <v>981</v>
      </c>
      <c r="L156" s="835">
        <v>154.36000000000001</v>
      </c>
      <c r="M156" s="835">
        <v>4476.4400000000023</v>
      </c>
      <c r="N156" s="832">
        <v>29</v>
      </c>
      <c r="O156" s="836">
        <v>29</v>
      </c>
      <c r="P156" s="835">
        <v>3395.9200000000019</v>
      </c>
      <c r="Q156" s="837">
        <v>0.75862068965517249</v>
      </c>
      <c r="R156" s="832">
        <v>22</v>
      </c>
      <c r="S156" s="837">
        <v>0.75862068965517238</v>
      </c>
      <c r="T156" s="836">
        <v>22</v>
      </c>
      <c r="U156" s="838">
        <v>0.75862068965517238</v>
      </c>
    </row>
    <row r="157" spans="1:21" ht="14.4" customHeight="1" x14ac:dyDescent="0.3">
      <c r="A157" s="831">
        <v>25</v>
      </c>
      <c r="B157" s="832" t="s">
        <v>1059</v>
      </c>
      <c r="C157" s="832" t="s">
        <v>1064</v>
      </c>
      <c r="D157" s="833" t="s">
        <v>1592</v>
      </c>
      <c r="E157" s="834" t="s">
        <v>1100</v>
      </c>
      <c r="F157" s="832" t="s">
        <v>1060</v>
      </c>
      <c r="G157" s="832" t="s">
        <v>1113</v>
      </c>
      <c r="H157" s="832" t="s">
        <v>557</v>
      </c>
      <c r="I157" s="832" t="s">
        <v>1314</v>
      </c>
      <c r="J157" s="832" t="s">
        <v>877</v>
      </c>
      <c r="K157" s="832" t="s">
        <v>981</v>
      </c>
      <c r="L157" s="835">
        <v>154.36000000000001</v>
      </c>
      <c r="M157" s="835">
        <v>154.36000000000001</v>
      </c>
      <c r="N157" s="832">
        <v>1</v>
      </c>
      <c r="O157" s="836">
        <v>1</v>
      </c>
      <c r="P157" s="835">
        <v>154.36000000000001</v>
      </c>
      <c r="Q157" s="837">
        <v>1</v>
      </c>
      <c r="R157" s="832">
        <v>1</v>
      </c>
      <c r="S157" s="837">
        <v>1</v>
      </c>
      <c r="T157" s="836">
        <v>1</v>
      </c>
      <c r="U157" s="838">
        <v>1</v>
      </c>
    </row>
    <row r="158" spans="1:21" ht="14.4" customHeight="1" x14ac:dyDescent="0.3">
      <c r="A158" s="831">
        <v>25</v>
      </c>
      <c r="B158" s="832" t="s">
        <v>1059</v>
      </c>
      <c r="C158" s="832" t="s">
        <v>1064</v>
      </c>
      <c r="D158" s="833" t="s">
        <v>1592</v>
      </c>
      <c r="E158" s="834" t="s">
        <v>1102</v>
      </c>
      <c r="F158" s="832" t="s">
        <v>1060</v>
      </c>
      <c r="G158" s="832" t="s">
        <v>1292</v>
      </c>
      <c r="H158" s="832" t="s">
        <v>590</v>
      </c>
      <c r="I158" s="832" t="s">
        <v>1293</v>
      </c>
      <c r="J158" s="832" t="s">
        <v>1030</v>
      </c>
      <c r="K158" s="832" t="s">
        <v>1294</v>
      </c>
      <c r="L158" s="835">
        <v>9.4</v>
      </c>
      <c r="M158" s="835">
        <v>9.4</v>
      </c>
      <c r="N158" s="832">
        <v>1</v>
      </c>
      <c r="O158" s="836">
        <v>0.5</v>
      </c>
      <c r="P158" s="835">
        <v>9.4</v>
      </c>
      <c r="Q158" s="837">
        <v>1</v>
      </c>
      <c r="R158" s="832">
        <v>1</v>
      </c>
      <c r="S158" s="837">
        <v>1</v>
      </c>
      <c r="T158" s="836">
        <v>0.5</v>
      </c>
      <c r="U158" s="838">
        <v>1</v>
      </c>
    </row>
    <row r="159" spans="1:21" ht="14.4" customHeight="1" x14ac:dyDescent="0.3">
      <c r="A159" s="831">
        <v>25</v>
      </c>
      <c r="B159" s="832" t="s">
        <v>1059</v>
      </c>
      <c r="C159" s="832" t="s">
        <v>1064</v>
      </c>
      <c r="D159" s="833" t="s">
        <v>1592</v>
      </c>
      <c r="E159" s="834" t="s">
        <v>1102</v>
      </c>
      <c r="F159" s="832" t="s">
        <v>1060</v>
      </c>
      <c r="G159" s="832" t="s">
        <v>1359</v>
      </c>
      <c r="H159" s="832" t="s">
        <v>557</v>
      </c>
      <c r="I159" s="832" t="s">
        <v>1360</v>
      </c>
      <c r="J159" s="832" t="s">
        <v>1361</v>
      </c>
      <c r="K159" s="832" t="s">
        <v>1362</v>
      </c>
      <c r="L159" s="835">
        <v>477.5</v>
      </c>
      <c r="M159" s="835">
        <v>477.5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" customHeight="1" x14ac:dyDescent="0.3">
      <c r="A160" s="831">
        <v>25</v>
      </c>
      <c r="B160" s="832" t="s">
        <v>1059</v>
      </c>
      <c r="C160" s="832" t="s">
        <v>1064</v>
      </c>
      <c r="D160" s="833" t="s">
        <v>1592</v>
      </c>
      <c r="E160" s="834" t="s">
        <v>1102</v>
      </c>
      <c r="F160" s="832" t="s">
        <v>1060</v>
      </c>
      <c r="G160" s="832" t="s">
        <v>1136</v>
      </c>
      <c r="H160" s="832" t="s">
        <v>557</v>
      </c>
      <c r="I160" s="832" t="s">
        <v>1363</v>
      </c>
      <c r="J160" s="832" t="s">
        <v>1271</v>
      </c>
      <c r="K160" s="832" t="s">
        <v>1364</v>
      </c>
      <c r="L160" s="835">
        <v>211.61</v>
      </c>
      <c r="M160" s="835">
        <v>423.22</v>
      </c>
      <c r="N160" s="832">
        <v>2</v>
      </c>
      <c r="O160" s="836">
        <v>1</v>
      </c>
      <c r="P160" s="835">
        <v>423.22</v>
      </c>
      <c r="Q160" s="837">
        <v>1</v>
      </c>
      <c r="R160" s="832">
        <v>2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25</v>
      </c>
      <c r="B161" s="832" t="s">
        <v>1059</v>
      </c>
      <c r="C161" s="832" t="s">
        <v>1064</v>
      </c>
      <c r="D161" s="833" t="s">
        <v>1592</v>
      </c>
      <c r="E161" s="834" t="s">
        <v>1102</v>
      </c>
      <c r="F161" s="832" t="s">
        <v>1060</v>
      </c>
      <c r="G161" s="832" t="s">
        <v>1125</v>
      </c>
      <c r="H161" s="832" t="s">
        <v>557</v>
      </c>
      <c r="I161" s="832" t="s">
        <v>1126</v>
      </c>
      <c r="J161" s="832" t="s">
        <v>834</v>
      </c>
      <c r="K161" s="832" t="s">
        <v>1127</v>
      </c>
      <c r="L161" s="835">
        <v>42.14</v>
      </c>
      <c r="M161" s="835">
        <v>42.14</v>
      </c>
      <c r="N161" s="832">
        <v>1</v>
      </c>
      <c r="O161" s="836">
        <v>0.5</v>
      </c>
      <c r="P161" s="835">
        <v>42.14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" customHeight="1" x14ac:dyDescent="0.3">
      <c r="A162" s="831">
        <v>25</v>
      </c>
      <c r="B162" s="832" t="s">
        <v>1059</v>
      </c>
      <c r="C162" s="832" t="s">
        <v>1064</v>
      </c>
      <c r="D162" s="833" t="s">
        <v>1592</v>
      </c>
      <c r="E162" s="834" t="s">
        <v>1102</v>
      </c>
      <c r="F162" s="832" t="s">
        <v>1060</v>
      </c>
      <c r="G162" s="832" t="s">
        <v>1128</v>
      </c>
      <c r="H162" s="832" t="s">
        <v>557</v>
      </c>
      <c r="I162" s="832" t="s">
        <v>1129</v>
      </c>
      <c r="J162" s="832" t="s">
        <v>1130</v>
      </c>
      <c r="K162" s="832" t="s">
        <v>1131</v>
      </c>
      <c r="L162" s="835">
        <v>74.64</v>
      </c>
      <c r="M162" s="835">
        <v>74.64</v>
      </c>
      <c r="N162" s="832">
        <v>1</v>
      </c>
      <c r="O162" s="836">
        <v>0.5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25</v>
      </c>
      <c r="B163" s="832" t="s">
        <v>1059</v>
      </c>
      <c r="C163" s="832" t="s">
        <v>1064</v>
      </c>
      <c r="D163" s="833" t="s">
        <v>1592</v>
      </c>
      <c r="E163" s="834" t="s">
        <v>1102</v>
      </c>
      <c r="F163" s="832" t="s">
        <v>1060</v>
      </c>
      <c r="G163" s="832" t="s">
        <v>1108</v>
      </c>
      <c r="H163" s="832" t="s">
        <v>557</v>
      </c>
      <c r="I163" s="832" t="s">
        <v>1109</v>
      </c>
      <c r="J163" s="832" t="s">
        <v>1110</v>
      </c>
      <c r="K163" s="832" t="s">
        <v>1111</v>
      </c>
      <c r="L163" s="835">
        <v>132.97999999999999</v>
      </c>
      <c r="M163" s="835">
        <v>398.93999999999994</v>
      </c>
      <c r="N163" s="832">
        <v>3</v>
      </c>
      <c r="O163" s="836">
        <v>3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25</v>
      </c>
      <c r="B164" s="832" t="s">
        <v>1059</v>
      </c>
      <c r="C164" s="832" t="s">
        <v>1064</v>
      </c>
      <c r="D164" s="833" t="s">
        <v>1592</v>
      </c>
      <c r="E164" s="834" t="s">
        <v>1102</v>
      </c>
      <c r="F164" s="832" t="s">
        <v>1060</v>
      </c>
      <c r="G164" s="832" t="s">
        <v>1163</v>
      </c>
      <c r="H164" s="832" t="s">
        <v>557</v>
      </c>
      <c r="I164" s="832" t="s">
        <v>1240</v>
      </c>
      <c r="J164" s="832" t="s">
        <v>613</v>
      </c>
      <c r="K164" s="832" t="s">
        <v>1241</v>
      </c>
      <c r="L164" s="835">
        <v>35.25</v>
      </c>
      <c r="M164" s="835">
        <v>70.5</v>
      </c>
      <c r="N164" s="832">
        <v>2</v>
      </c>
      <c r="O164" s="836">
        <v>1.5</v>
      </c>
      <c r="P164" s="835">
        <v>70.5</v>
      </c>
      <c r="Q164" s="837">
        <v>1</v>
      </c>
      <c r="R164" s="832">
        <v>2</v>
      </c>
      <c r="S164" s="837">
        <v>1</v>
      </c>
      <c r="T164" s="836">
        <v>1.5</v>
      </c>
      <c r="U164" s="838">
        <v>1</v>
      </c>
    </row>
    <row r="165" spans="1:21" ht="14.4" customHeight="1" x14ac:dyDescent="0.3">
      <c r="A165" s="831">
        <v>25</v>
      </c>
      <c r="B165" s="832" t="s">
        <v>1059</v>
      </c>
      <c r="C165" s="832" t="s">
        <v>1064</v>
      </c>
      <c r="D165" s="833" t="s">
        <v>1592</v>
      </c>
      <c r="E165" s="834" t="s">
        <v>1102</v>
      </c>
      <c r="F165" s="832" t="s">
        <v>1060</v>
      </c>
      <c r="G165" s="832" t="s">
        <v>1163</v>
      </c>
      <c r="H165" s="832" t="s">
        <v>557</v>
      </c>
      <c r="I165" s="832" t="s">
        <v>1242</v>
      </c>
      <c r="J165" s="832" t="s">
        <v>613</v>
      </c>
      <c r="K165" s="832" t="s">
        <v>1243</v>
      </c>
      <c r="L165" s="835">
        <v>35.25</v>
      </c>
      <c r="M165" s="835">
        <v>70.5</v>
      </c>
      <c r="N165" s="832">
        <v>2</v>
      </c>
      <c r="O165" s="836">
        <v>2</v>
      </c>
      <c r="P165" s="835">
        <v>35.25</v>
      </c>
      <c r="Q165" s="837">
        <v>0.5</v>
      </c>
      <c r="R165" s="832">
        <v>1</v>
      </c>
      <c r="S165" s="837">
        <v>0.5</v>
      </c>
      <c r="T165" s="836">
        <v>1</v>
      </c>
      <c r="U165" s="838">
        <v>0.5</v>
      </c>
    </row>
    <row r="166" spans="1:21" ht="14.4" customHeight="1" x14ac:dyDescent="0.3">
      <c r="A166" s="831">
        <v>25</v>
      </c>
      <c r="B166" s="832" t="s">
        <v>1059</v>
      </c>
      <c r="C166" s="832" t="s">
        <v>1064</v>
      </c>
      <c r="D166" s="833" t="s">
        <v>1592</v>
      </c>
      <c r="E166" s="834" t="s">
        <v>1102</v>
      </c>
      <c r="F166" s="832" t="s">
        <v>1060</v>
      </c>
      <c r="G166" s="832" t="s">
        <v>1112</v>
      </c>
      <c r="H166" s="832" t="s">
        <v>590</v>
      </c>
      <c r="I166" s="832" t="s">
        <v>1017</v>
      </c>
      <c r="J166" s="832" t="s">
        <v>735</v>
      </c>
      <c r="K166" s="832" t="s">
        <v>737</v>
      </c>
      <c r="L166" s="835">
        <v>0</v>
      </c>
      <c r="M166" s="835">
        <v>0</v>
      </c>
      <c r="N166" s="832">
        <v>1</v>
      </c>
      <c r="O166" s="836">
        <v>1</v>
      </c>
      <c r="P166" s="835"/>
      <c r="Q166" s="837"/>
      <c r="R166" s="832"/>
      <c r="S166" s="837">
        <v>0</v>
      </c>
      <c r="T166" s="836"/>
      <c r="U166" s="838">
        <v>0</v>
      </c>
    </row>
    <row r="167" spans="1:21" ht="14.4" customHeight="1" x14ac:dyDescent="0.3">
      <c r="A167" s="831">
        <v>25</v>
      </c>
      <c r="B167" s="832" t="s">
        <v>1059</v>
      </c>
      <c r="C167" s="832" t="s">
        <v>1064</v>
      </c>
      <c r="D167" s="833" t="s">
        <v>1592</v>
      </c>
      <c r="E167" s="834" t="s">
        <v>1102</v>
      </c>
      <c r="F167" s="832" t="s">
        <v>1060</v>
      </c>
      <c r="G167" s="832" t="s">
        <v>1132</v>
      </c>
      <c r="H167" s="832" t="s">
        <v>557</v>
      </c>
      <c r="I167" s="832" t="s">
        <v>1133</v>
      </c>
      <c r="J167" s="832" t="s">
        <v>1134</v>
      </c>
      <c r="K167" s="832" t="s">
        <v>1135</v>
      </c>
      <c r="L167" s="835">
        <v>119.1</v>
      </c>
      <c r="M167" s="835">
        <v>119.1</v>
      </c>
      <c r="N167" s="832">
        <v>1</v>
      </c>
      <c r="O167" s="836">
        <v>0.5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25</v>
      </c>
      <c r="B168" s="832" t="s">
        <v>1059</v>
      </c>
      <c r="C168" s="832" t="s">
        <v>1064</v>
      </c>
      <c r="D168" s="833" t="s">
        <v>1592</v>
      </c>
      <c r="E168" s="834" t="s">
        <v>1102</v>
      </c>
      <c r="F168" s="832" t="s">
        <v>1060</v>
      </c>
      <c r="G168" s="832" t="s">
        <v>1132</v>
      </c>
      <c r="H168" s="832" t="s">
        <v>557</v>
      </c>
      <c r="I168" s="832" t="s">
        <v>1305</v>
      </c>
      <c r="J168" s="832" t="s">
        <v>1306</v>
      </c>
      <c r="K168" s="832" t="s">
        <v>1307</v>
      </c>
      <c r="L168" s="835">
        <v>31.32</v>
      </c>
      <c r="M168" s="835">
        <v>31.32</v>
      </c>
      <c r="N168" s="832">
        <v>1</v>
      </c>
      <c r="O168" s="836">
        <v>0.5</v>
      </c>
      <c r="P168" s="835">
        <v>31.32</v>
      </c>
      <c r="Q168" s="837">
        <v>1</v>
      </c>
      <c r="R168" s="832">
        <v>1</v>
      </c>
      <c r="S168" s="837">
        <v>1</v>
      </c>
      <c r="T168" s="836">
        <v>0.5</v>
      </c>
      <c r="U168" s="838">
        <v>1</v>
      </c>
    </row>
    <row r="169" spans="1:21" ht="14.4" customHeight="1" x14ac:dyDescent="0.3">
      <c r="A169" s="831">
        <v>25</v>
      </c>
      <c r="B169" s="832" t="s">
        <v>1059</v>
      </c>
      <c r="C169" s="832" t="s">
        <v>1064</v>
      </c>
      <c r="D169" s="833" t="s">
        <v>1592</v>
      </c>
      <c r="E169" s="834" t="s">
        <v>1102</v>
      </c>
      <c r="F169" s="832" t="s">
        <v>1060</v>
      </c>
      <c r="G169" s="832" t="s">
        <v>1113</v>
      </c>
      <c r="H169" s="832" t="s">
        <v>590</v>
      </c>
      <c r="I169" s="832" t="s">
        <v>980</v>
      </c>
      <c r="J169" s="832" t="s">
        <v>877</v>
      </c>
      <c r="K169" s="832" t="s">
        <v>981</v>
      </c>
      <c r="L169" s="835">
        <v>154.36000000000001</v>
      </c>
      <c r="M169" s="835">
        <v>926.16000000000008</v>
      </c>
      <c r="N169" s="832">
        <v>6</v>
      </c>
      <c r="O169" s="836">
        <v>5</v>
      </c>
      <c r="P169" s="835">
        <v>463.08000000000004</v>
      </c>
      <c r="Q169" s="837">
        <v>0.5</v>
      </c>
      <c r="R169" s="832">
        <v>3</v>
      </c>
      <c r="S169" s="837">
        <v>0.5</v>
      </c>
      <c r="T169" s="836">
        <v>2</v>
      </c>
      <c r="U169" s="838">
        <v>0.4</v>
      </c>
    </row>
    <row r="170" spans="1:21" ht="14.4" customHeight="1" x14ac:dyDescent="0.3">
      <c r="A170" s="831">
        <v>25</v>
      </c>
      <c r="B170" s="832" t="s">
        <v>1059</v>
      </c>
      <c r="C170" s="832" t="s">
        <v>1064</v>
      </c>
      <c r="D170" s="833" t="s">
        <v>1592</v>
      </c>
      <c r="E170" s="834" t="s">
        <v>1106</v>
      </c>
      <c r="F170" s="832" t="s">
        <v>1060</v>
      </c>
      <c r="G170" s="832" t="s">
        <v>1141</v>
      </c>
      <c r="H170" s="832" t="s">
        <v>557</v>
      </c>
      <c r="I170" s="832" t="s">
        <v>1142</v>
      </c>
      <c r="J170" s="832" t="s">
        <v>1143</v>
      </c>
      <c r="K170" s="832" t="s">
        <v>827</v>
      </c>
      <c r="L170" s="835">
        <v>78.33</v>
      </c>
      <c r="M170" s="835">
        <v>156.66</v>
      </c>
      <c r="N170" s="832">
        <v>2</v>
      </c>
      <c r="O170" s="836"/>
      <c r="P170" s="835"/>
      <c r="Q170" s="837">
        <v>0</v>
      </c>
      <c r="R170" s="832"/>
      <c r="S170" s="837">
        <v>0</v>
      </c>
      <c r="T170" s="836"/>
      <c r="U170" s="838"/>
    </row>
    <row r="171" spans="1:21" ht="14.4" customHeight="1" x14ac:dyDescent="0.3">
      <c r="A171" s="831">
        <v>25</v>
      </c>
      <c r="B171" s="832" t="s">
        <v>1059</v>
      </c>
      <c r="C171" s="832" t="s">
        <v>1064</v>
      </c>
      <c r="D171" s="833" t="s">
        <v>1592</v>
      </c>
      <c r="E171" s="834" t="s">
        <v>1106</v>
      </c>
      <c r="F171" s="832" t="s">
        <v>1060</v>
      </c>
      <c r="G171" s="832" t="s">
        <v>1365</v>
      </c>
      <c r="H171" s="832" t="s">
        <v>557</v>
      </c>
      <c r="I171" s="832" t="s">
        <v>1366</v>
      </c>
      <c r="J171" s="832" t="s">
        <v>1367</v>
      </c>
      <c r="K171" s="832" t="s">
        <v>1368</v>
      </c>
      <c r="L171" s="835">
        <v>42.05</v>
      </c>
      <c r="M171" s="835">
        <v>42.05</v>
      </c>
      <c r="N171" s="832">
        <v>1</v>
      </c>
      <c r="O171" s="836"/>
      <c r="P171" s="835"/>
      <c r="Q171" s="837">
        <v>0</v>
      </c>
      <c r="R171" s="832"/>
      <c r="S171" s="837">
        <v>0</v>
      </c>
      <c r="T171" s="836"/>
      <c r="U171" s="838"/>
    </row>
    <row r="172" spans="1:21" ht="14.4" customHeight="1" x14ac:dyDescent="0.3">
      <c r="A172" s="831">
        <v>25</v>
      </c>
      <c r="B172" s="832" t="s">
        <v>1059</v>
      </c>
      <c r="C172" s="832" t="s">
        <v>1064</v>
      </c>
      <c r="D172" s="833" t="s">
        <v>1592</v>
      </c>
      <c r="E172" s="834" t="s">
        <v>1106</v>
      </c>
      <c r="F172" s="832" t="s">
        <v>1060</v>
      </c>
      <c r="G172" s="832" t="s">
        <v>1221</v>
      </c>
      <c r="H172" s="832" t="s">
        <v>557</v>
      </c>
      <c r="I172" s="832" t="s">
        <v>1222</v>
      </c>
      <c r="J172" s="832" t="s">
        <v>1223</v>
      </c>
      <c r="K172" s="832" t="s">
        <v>1224</v>
      </c>
      <c r="L172" s="835">
        <v>159.71</v>
      </c>
      <c r="M172" s="835">
        <v>319.42</v>
      </c>
      <c r="N172" s="832">
        <v>2</v>
      </c>
      <c r="O172" s="836"/>
      <c r="P172" s="835"/>
      <c r="Q172" s="837">
        <v>0</v>
      </c>
      <c r="R172" s="832"/>
      <c r="S172" s="837">
        <v>0</v>
      </c>
      <c r="T172" s="836"/>
      <c r="U172" s="838"/>
    </row>
    <row r="173" spans="1:21" ht="14.4" customHeight="1" x14ac:dyDescent="0.3">
      <c r="A173" s="831">
        <v>25</v>
      </c>
      <c r="B173" s="832" t="s">
        <v>1059</v>
      </c>
      <c r="C173" s="832" t="s">
        <v>1064</v>
      </c>
      <c r="D173" s="833" t="s">
        <v>1592</v>
      </c>
      <c r="E173" s="834" t="s">
        <v>1106</v>
      </c>
      <c r="F173" s="832" t="s">
        <v>1060</v>
      </c>
      <c r="G173" s="832" t="s">
        <v>1113</v>
      </c>
      <c r="H173" s="832" t="s">
        <v>590</v>
      </c>
      <c r="I173" s="832" t="s">
        <v>980</v>
      </c>
      <c r="J173" s="832" t="s">
        <v>877</v>
      </c>
      <c r="K173" s="832" t="s">
        <v>981</v>
      </c>
      <c r="L173" s="835">
        <v>154.36000000000001</v>
      </c>
      <c r="M173" s="835">
        <v>308.72000000000003</v>
      </c>
      <c r="N173" s="832">
        <v>2</v>
      </c>
      <c r="O173" s="836"/>
      <c r="P173" s="835"/>
      <c r="Q173" s="837">
        <v>0</v>
      </c>
      <c r="R173" s="832"/>
      <c r="S173" s="837">
        <v>0</v>
      </c>
      <c r="T173" s="836"/>
      <c r="U173" s="838"/>
    </row>
    <row r="174" spans="1:21" ht="14.4" customHeight="1" x14ac:dyDescent="0.3">
      <c r="A174" s="831">
        <v>25</v>
      </c>
      <c r="B174" s="832" t="s">
        <v>1059</v>
      </c>
      <c r="C174" s="832" t="s">
        <v>1064</v>
      </c>
      <c r="D174" s="833" t="s">
        <v>1592</v>
      </c>
      <c r="E174" s="834" t="s">
        <v>1107</v>
      </c>
      <c r="F174" s="832" t="s">
        <v>1060</v>
      </c>
      <c r="G174" s="832" t="s">
        <v>1369</v>
      </c>
      <c r="H174" s="832" t="s">
        <v>590</v>
      </c>
      <c r="I174" s="832" t="s">
        <v>1370</v>
      </c>
      <c r="J174" s="832" t="s">
        <v>1371</v>
      </c>
      <c r="K174" s="832" t="s">
        <v>1372</v>
      </c>
      <c r="L174" s="835">
        <v>93.27</v>
      </c>
      <c r="M174" s="835">
        <v>279.81</v>
      </c>
      <c r="N174" s="832">
        <v>3</v>
      </c>
      <c r="O174" s="836">
        <v>1.5</v>
      </c>
      <c r="P174" s="835">
        <v>93.27</v>
      </c>
      <c r="Q174" s="837">
        <v>0.33333333333333331</v>
      </c>
      <c r="R174" s="832">
        <v>1</v>
      </c>
      <c r="S174" s="837">
        <v>0.33333333333333331</v>
      </c>
      <c r="T174" s="836">
        <v>0.5</v>
      </c>
      <c r="U174" s="838">
        <v>0.33333333333333331</v>
      </c>
    </row>
    <row r="175" spans="1:21" ht="14.4" customHeight="1" x14ac:dyDescent="0.3">
      <c r="A175" s="831">
        <v>25</v>
      </c>
      <c r="B175" s="832" t="s">
        <v>1059</v>
      </c>
      <c r="C175" s="832" t="s">
        <v>1064</v>
      </c>
      <c r="D175" s="833" t="s">
        <v>1592</v>
      </c>
      <c r="E175" s="834" t="s">
        <v>1107</v>
      </c>
      <c r="F175" s="832" t="s">
        <v>1060</v>
      </c>
      <c r="G175" s="832" t="s">
        <v>1373</v>
      </c>
      <c r="H175" s="832" t="s">
        <v>557</v>
      </c>
      <c r="I175" s="832" t="s">
        <v>1374</v>
      </c>
      <c r="J175" s="832" t="s">
        <v>1375</v>
      </c>
      <c r="K175" s="832" t="s">
        <v>1376</v>
      </c>
      <c r="L175" s="835">
        <v>103.8</v>
      </c>
      <c r="M175" s="835">
        <v>311.39999999999998</v>
      </c>
      <c r="N175" s="832">
        <v>3</v>
      </c>
      <c r="O175" s="836">
        <v>1</v>
      </c>
      <c r="P175" s="835">
        <v>311.39999999999998</v>
      </c>
      <c r="Q175" s="837">
        <v>1</v>
      </c>
      <c r="R175" s="832">
        <v>3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25</v>
      </c>
      <c r="B176" s="832" t="s">
        <v>1059</v>
      </c>
      <c r="C176" s="832" t="s">
        <v>1064</v>
      </c>
      <c r="D176" s="833" t="s">
        <v>1592</v>
      </c>
      <c r="E176" s="834" t="s">
        <v>1107</v>
      </c>
      <c r="F176" s="832" t="s">
        <v>1060</v>
      </c>
      <c r="G176" s="832" t="s">
        <v>1377</v>
      </c>
      <c r="H176" s="832" t="s">
        <v>557</v>
      </c>
      <c r="I176" s="832" t="s">
        <v>1378</v>
      </c>
      <c r="J176" s="832" t="s">
        <v>1379</v>
      </c>
      <c r="K176" s="832" t="s">
        <v>1380</v>
      </c>
      <c r="L176" s="835">
        <v>0</v>
      </c>
      <c r="M176" s="835">
        <v>0</v>
      </c>
      <c r="N176" s="832">
        <v>1</v>
      </c>
      <c r="O176" s="836">
        <v>1</v>
      </c>
      <c r="P176" s="835"/>
      <c r="Q176" s="837"/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25</v>
      </c>
      <c r="B177" s="832" t="s">
        <v>1059</v>
      </c>
      <c r="C177" s="832" t="s">
        <v>1064</v>
      </c>
      <c r="D177" s="833" t="s">
        <v>1592</v>
      </c>
      <c r="E177" s="834" t="s">
        <v>1107</v>
      </c>
      <c r="F177" s="832" t="s">
        <v>1060</v>
      </c>
      <c r="G177" s="832" t="s">
        <v>1114</v>
      </c>
      <c r="H177" s="832" t="s">
        <v>590</v>
      </c>
      <c r="I177" s="832" t="s">
        <v>1115</v>
      </c>
      <c r="J177" s="832" t="s">
        <v>988</v>
      </c>
      <c r="K177" s="832" t="s">
        <v>1116</v>
      </c>
      <c r="L177" s="835">
        <v>272.83</v>
      </c>
      <c r="M177" s="835">
        <v>545.66</v>
      </c>
      <c r="N177" s="832">
        <v>2</v>
      </c>
      <c r="O177" s="836">
        <v>1</v>
      </c>
      <c r="P177" s="835">
        <v>545.66</v>
      </c>
      <c r="Q177" s="837">
        <v>1</v>
      </c>
      <c r="R177" s="832">
        <v>2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25</v>
      </c>
      <c r="B178" s="832" t="s">
        <v>1059</v>
      </c>
      <c r="C178" s="832" t="s">
        <v>1064</v>
      </c>
      <c r="D178" s="833" t="s">
        <v>1592</v>
      </c>
      <c r="E178" s="834" t="s">
        <v>1107</v>
      </c>
      <c r="F178" s="832" t="s">
        <v>1060</v>
      </c>
      <c r="G178" s="832" t="s">
        <v>1141</v>
      </c>
      <c r="H178" s="832" t="s">
        <v>557</v>
      </c>
      <c r="I178" s="832" t="s">
        <v>1381</v>
      </c>
      <c r="J178" s="832" t="s">
        <v>826</v>
      </c>
      <c r="K178" s="832" t="s">
        <v>827</v>
      </c>
      <c r="L178" s="835">
        <v>78.33</v>
      </c>
      <c r="M178" s="835">
        <v>156.66</v>
      </c>
      <c r="N178" s="832">
        <v>2</v>
      </c>
      <c r="O178" s="836">
        <v>0.5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25</v>
      </c>
      <c r="B179" s="832" t="s">
        <v>1059</v>
      </c>
      <c r="C179" s="832" t="s">
        <v>1064</v>
      </c>
      <c r="D179" s="833" t="s">
        <v>1592</v>
      </c>
      <c r="E179" s="834" t="s">
        <v>1107</v>
      </c>
      <c r="F179" s="832" t="s">
        <v>1060</v>
      </c>
      <c r="G179" s="832" t="s">
        <v>1198</v>
      </c>
      <c r="H179" s="832" t="s">
        <v>557</v>
      </c>
      <c r="I179" s="832" t="s">
        <v>1382</v>
      </c>
      <c r="J179" s="832" t="s">
        <v>1383</v>
      </c>
      <c r="K179" s="832" t="s">
        <v>1384</v>
      </c>
      <c r="L179" s="835">
        <v>70.48</v>
      </c>
      <c r="M179" s="835">
        <v>70.48</v>
      </c>
      <c r="N179" s="832">
        <v>1</v>
      </c>
      <c r="O179" s="836">
        <v>1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25</v>
      </c>
      <c r="B180" s="832" t="s">
        <v>1059</v>
      </c>
      <c r="C180" s="832" t="s">
        <v>1064</v>
      </c>
      <c r="D180" s="833" t="s">
        <v>1592</v>
      </c>
      <c r="E180" s="834" t="s">
        <v>1107</v>
      </c>
      <c r="F180" s="832" t="s">
        <v>1060</v>
      </c>
      <c r="G180" s="832" t="s">
        <v>1136</v>
      </c>
      <c r="H180" s="832" t="s">
        <v>590</v>
      </c>
      <c r="I180" s="832" t="s">
        <v>1007</v>
      </c>
      <c r="J180" s="832" t="s">
        <v>1008</v>
      </c>
      <c r="K180" s="832" t="s">
        <v>1009</v>
      </c>
      <c r="L180" s="835">
        <v>3231.81</v>
      </c>
      <c r="M180" s="835">
        <v>6463.62</v>
      </c>
      <c r="N180" s="832">
        <v>2</v>
      </c>
      <c r="O180" s="836">
        <v>0.5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" customHeight="1" x14ac:dyDescent="0.3">
      <c r="A181" s="831">
        <v>25</v>
      </c>
      <c r="B181" s="832" t="s">
        <v>1059</v>
      </c>
      <c r="C181" s="832" t="s">
        <v>1064</v>
      </c>
      <c r="D181" s="833" t="s">
        <v>1592</v>
      </c>
      <c r="E181" s="834" t="s">
        <v>1107</v>
      </c>
      <c r="F181" s="832" t="s">
        <v>1060</v>
      </c>
      <c r="G181" s="832" t="s">
        <v>1128</v>
      </c>
      <c r="H181" s="832" t="s">
        <v>557</v>
      </c>
      <c r="I181" s="832" t="s">
        <v>1385</v>
      </c>
      <c r="J181" s="832" t="s">
        <v>1386</v>
      </c>
      <c r="K181" s="832" t="s">
        <v>1387</v>
      </c>
      <c r="L181" s="835">
        <v>68.599999999999994</v>
      </c>
      <c r="M181" s="835">
        <v>68.599999999999994</v>
      </c>
      <c r="N181" s="832">
        <v>1</v>
      </c>
      <c r="O181" s="836">
        <v>1</v>
      </c>
      <c r="P181" s="835">
        <v>68.599999999999994</v>
      </c>
      <c r="Q181" s="837">
        <v>1</v>
      </c>
      <c r="R181" s="832">
        <v>1</v>
      </c>
      <c r="S181" s="837">
        <v>1</v>
      </c>
      <c r="T181" s="836">
        <v>1</v>
      </c>
      <c r="U181" s="838">
        <v>1</v>
      </c>
    </row>
    <row r="182" spans="1:21" ht="14.4" customHeight="1" x14ac:dyDescent="0.3">
      <c r="A182" s="831">
        <v>25</v>
      </c>
      <c r="B182" s="832" t="s">
        <v>1059</v>
      </c>
      <c r="C182" s="832" t="s">
        <v>1064</v>
      </c>
      <c r="D182" s="833" t="s">
        <v>1592</v>
      </c>
      <c r="E182" s="834" t="s">
        <v>1107</v>
      </c>
      <c r="F182" s="832" t="s">
        <v>1060</v>
      </c>
      <c r="G182" s="832" t="s">
        <v>1128</v>
      </c>
      <c r="H182" s="832" t="s">
        <v>557</v>
      </c>
      <c r="I182" s="832" t="s">
        <v>1388</v>
      </c>
      <c r="J182" s="832" t="s">
        <v>1386</v>
      </c>
      <c r="K182" s="832" t="s">
        <v>1387</v>
      </c>
      <c r="L182" s="835">
        <v>68.599999999999994</v>
      </c>
      <c r="M182" s="835">
        <v>68.599999999999994</v>
      </c>
      <c r="N182" s="832">
        <v>1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25</v>
      </c>
      <c r="B183" s="832" t="s">
        <v>1059</v>
      </c>
      <c r="C183" s="832" t="s">
        <v>1064</v>
      </c>
      <c r="D183" s="833" t="s">
        <v>1592</v>
      </c>
      <c r="E183" s="834" t="s">
        <v>1107</v>
      </c>
      <c r="F183" s="832" t="s">
        <v>1060</v>
      </c>
      <c r="G183" s="832" t="s">
        <v>1356</v>
      </c>
      <c r="H183" s="832" t="s">
        <v>557</v>
      </c>
      <c r="I183" s="832" t="s">
        <v>1357</v>
      </c>
      <c r="J183" s="832" t="s">
        <v>1358</v>
      </c>
      <c r="K183" s="832" t="s">
        <v>1297</v>
      </c>
      <c r="L183" s="835">
        <v>111.72</v>
      </c>
      <c r="M183" s="835">
        <v>223.44</v>
      </c>
      <c r="N183" s="832">
        <v>2</v>
      </c>
      <c r="O183" s="836">
        <v>1</v>
      </c>
      <c r="P183" s="835">
        <v>223.44</v>
      </c>
      <c r="Q183" s="837">
        <v>1</v>
      </c>
      <c r="R183" s="832">
        <v>2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25</v>
      </c>
      <c r="B184" s="832" t="s">
        <v>1059</v>
      </c>
      <c r="C184" s="832" t="s">
        <v>1064</v>
      </c>
      <c r="D184" s="833" t="s">
        <v>1592</v>
      </c>
      <c r="E184" s="834" t="s">
        <v>1107</v>
      </c>
      <c r="F184" s="832" t="s">
        <v>1060</v>
      </c>
      <c r="G184" s="832" t="s">
        <v>1356</v>
      </c>
      <c r="H184" s="832" t="s">
        <v>557</v>
      </c>
      <c r="I184" s="832" t="s">
        <v>1389</v>
      </c>
      <c r="J184" s="832" t="s">
        <v>1358</v>
      </c>
      <c r="K184" s="832" t="s">
        <v>1297</v>
      </c>
      <c r="L184" s="835">
        <v>111.72</v>
      </c>
      <c r="M184" s="835">
        <v>111.72</v>
      </c>
      <c r="N184" s="832">
        <v>1</v>
      </c>
      <c r="O184" s="836">
        <v>1</v>
      </c>
      <c r="P184" s="835">
        <v>111.72</v>
      </c>
      <c r="Q184" s="837">
        <v>1</v>
      </c>
      <c r="R184" s="832">
        <v>1</v>
      </c>
      <c r="S184" s="837">
        <v>1</v>
      </c>
      <c r="T184" s="836">
        <v>1</v>
      </c>
      <c r="U184" s="838">
        <v>1</v>
      </c>
    </row>
    <row r="185" spans="1:21" ht="14.4" customHeight="1" x14ac:dyDescent="0.3">
      <c r="A185" s="831">
        <v>25</v>
      </c>
      <c r="B185" s="832" t="s">
        <v>1059</v>
      </c>
      <c r="C185" s="832" t="s">
        <v>1064</v>
      </c>
      <c r="D185" s="833" t="s">
        <v>1592</v>
      </c>
      <c r="E185" s="834" t="s">
        <v>1107</v>
      </c>
      <c r="F185" s="832" t="s">
        <v>1060</v>
      </c>
      <c r="G185" s="832" t="s">
        <v>1108</v>
      </c>
      <c r="H185" s="832" t="s">
        <v>557</v>
      </c>
      <c r="I185" s="832" t="s">
        <v>1109</v>
      </c>
      <c r="J185" s="832" t="s">
        <v>1110</v>
      </c>
      <c r="K185" s="832" t="s">
        <v>1111</v>
      </c>
      <c r="L185" s="835">
        <v>132.97999999999999</v>
      </c>
      <c r="M185" s="835">
        <v>1462.7799999999997</v>
      </c>
      <c r="N185" s="832">
        <v>11</v>
      </c>
      <c r="O185" s="836">
        <v>5</v>
      </c>
      <c r="P185" s="835">
        <v>664.89999999999986</v>
      </c>
      <c r="Q185" s="837">
        <v>0.45454545454545453</v>
      </c>
      <c r="R185" s="832">
        <v>5</v>
      </c>
      <c r="S185" s="837">
        <v>0.45454545454545453</v>
      </c>
      <c r="T185" s="836">
        <v>2</v>
      </c>
      <c r="U185" s="838">
        <v>0.4</v>
      </c>
    </row>
    <row r="186" spans="1:21" ht="14.4" customHeight="1" x14ac:dyDescent="0.3">
      <c r="A186" s="831">
        <v>25</v>
      </c>
      <c r="B186" s="832" t="s">
        <v>1059</v>
      </c>
      <c r="C186" s="832" t="s">
        <v>1064</v>
      </c>
      <c r="D186" s="833" t="s">
        <v>1592</v>
      </c>
      <c r="E186" s="834" t="s">
        <v>1107</v>
      </c>
      <c r="F186" s="832" t="s">
        <v>1060</v>
      </c>
      <c r="G186" s="832" t="s">
        <v>1233</v>
      </c>
      <c r="H186" s="832" t="s">
        <v>557</v>
      </c>
      <c r="I186" s="832" t="s">
        <v>1277</v>
      </c>
      <c r="J186" s="832" t="s">
        <v>746</v>
      </c>
      <c r="K186" s="832" t="s">
        <v>1235</v>
      </c>
      <c r="L186" s="835">
        <v>163.54</v>
      </c>
      <c r="M186" s="835">
        <v>654.16</v>
      </c>
      <c r="N186" s="832">
        <v>4</v>
      </c>
      <c r="O186" s="836">
        <v>1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25</v>
      </c>
      <c r="B187" s="832" t="s">
        <v>1059</v>
      </c>
      <c r="C187" s="832" t="s">
        <v>1064</v>
      </c>
      <c r="D187" s="833" t="s">
        <v>1592</v>
      </c>
      <c r="E187" s="834" t="s">
        <v>1107</v>
      </c>
      <c r="F187" s="832" t="s">
        <v>1060</v>
      </c>
      <c r="G187" s="832" t="s">
        <v>1390</v>
      </c>
      <c r="H187" s="832" t="s">
        <v>557</v>
      </c>
      <c r="I187" s="832" t="s">
        <v>1391</v>
      </c>
      <c r="J187" s="832" t="s">
        <v>1392</v>
      </c>
      <c r="K187" s="832" t="s">
        <v>1393</v>
      </c>
      <c r="L187" s="835">
        <v>7119.15</v>
      </c>
      <c r="M187" s="835">
        <v>14238.3</v>
      </c>
      <c r="N187" s="832">
        <v>2</v>
      </c>
      <c r="O187" s="836">
        <v>1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" customHeight="1" x14ac:dyDescent="0.3">
      <c r="A188" s="831">
        <v>25</v>
      </c>
      <c r="B188" s="832" t="s">
        <v>1059</v>
      </c>
      <c r="C188" s="832" t="s">
        <v>1064</v>
      </c>
      <c r="D188" s="833" t="s">
        <v>1592</v>
      </c>
      <c r="E188" s="834" t="s">
        <v>1107</v>
      </c>
      <c r="F188" s="832" t="s">
        <v>1060</v>
      </c>
      <c r="G188" s="832" t="s">
        <v>1152</v>
      </c>
      <c r="H188" s="832" t="s">
        <v>557</v>
      </c>
      <c r="I188" s="832" t="s">
        <v>1394</v>
      </c>
      <c r="J188" s="832" t="s">
        <v>832</v>
      </c>
      <c r="K188" s="832" t="s">
        <v>1395</v>
      </c>
      <c r="L188" s="835">
        <v>34.19</v>
      </c>
      <c r="M188" s="835">
        <v>68.38</v>
      </c>
      <c r="N188" s="832">
        <v>2</v>
      </c>
      <c r="O188" s="836">
        <v>0.5</v>
      </c>
      <c r="P188" s="835"/>
      <c r="Q188" s="837">
        <v>0</v>
      </c>
      <c r="R188" s="832"/>
      <c r="S188" s="837">
        <v>0</v>
      </c>
      <c r="T188" s="836"/>
      <c r="U188" s="838">
        <v>0</v>
      </c>
    </row>
    <row r="189" spans="1:21" ht="14.4" customHeight="1" x14ac:dyDescent="0.3">
      <c r="A189" s="831">
        <v>25</v>
      </c>
      <c r="B189" s="832" t="s">
        <v>1059</v>
      </c>
      <c r="C189" s="832" t="s">
        <v>1064</v>
      </c>
      <c r="D189" s="833" t="s">
        <v>1592</v>
      </c>
      <c r="E189" s="834" t="s">
        <v>1107</v>
      </c>
      <c r="F189" s="832" t="s">
        <v>1060</v>
      </c>
      <c r="G189" s="832" t="s">
        <v>1163</v>
      </c>
      <c r="H189" s="832" t="s">
        <v>557</v>
      </c>
      <c r="I189" s="832" t="s">
        <v>1240</v>
      </c>
      <c r="J189" s="832" t="s">
        <v>613</v>
      </c>
      <c r="K189" s="832" t="s">
        <v>1241</v>
      </c>
      <c r="L189" s="835">
        <v>35.25</v>
      </c>
      <c r="M189" s="835">
        <v>105.75</v>
      </c>
      <c r="N189" s="832">
        <v>3</v>
      </c>
      <c r="O189" s="836">
        <v>2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" customHeight="1" x14ac:dyDescent="0.3">
      <c r="A190" s="831">
        <v>25</v>
      </c>
      <c r="B190" s="832" t="s">
        <v>1059</v>
      </c>
      <c r="C190" s="832" t="s">
        <v>1064</v>
      </c>
      <c r="D190" s="833" t="s">
        <v>1592</v>
      </c>
      <c r="E190" s="834" t="s">
        <v>1107</v>
      </c>
      <c r="F190" s="832" t="s">
        <v>1060</v>
      </c>
      <c r="G190" s="832" t="s">
        <v>1163</v>
      </c>
      <c r="H190" s="832" t="s">
        <v>557</v>
      </c>
      <c r="I190" s="832" t="s">
        <v>1242</v>
      </c>
      <c r="J190" s="832" t="s">
        <v>613</v>
      </c>
      <c r="K190" s="832" t="s">
        <v>1243</v>
      </c>
      <c r="L190" s="835">
        <v>35.25</v>
      </c>
      <c r="M190" s="835">
        <v>211.5</v>
      </c>
      <c r="N190" s="832">
        <v>6</v>
      </c>
      <c r="O190" s="836">
        <v>4</v>
      </c>
      <c r="P190" s="835">
        <v>105.75</v>
      </c>
      <c r="Q190" s="837">
        <v>0.5</v>
      </c>
      <c r="R190" s="832">
        <v>3</v>
      </c>
      <c r="S190" s="837">
        <v>0.5</v>
      </c>
      <c r="T190" s="836">
        <v>2</v>
      </c>
      <c r="U190" s="838">
        <v>0.5</v>
      </c>
    </row>
    <row r="191" spans="1:21" ht="14.4" customHeight="1" x14ac:dyDescent="0.3">
      <c r="A191" s="831">
        <v>25</v>
      </c>
      <c r="B191" s="832" t="s">
        <v>1059</v>
      </c>
      <c r="C191" s="832" t="s">
        <v>1064</v>
      </c>
      <c r="D191" s="833" t="s">
        <v>1592</v>
      </c>
      <c r="E191" s="834" t="s">
        <v>1107</v>
      </c>
      <c r="F191" s="832" t="s">
        <v>1060</v>
      </c>
      <c r="G191" s="832" t="s">
        <v>1163</v>
      </c>
      <c r="H191" s="832" t="s">
        <v>557</v>
      </c>
      <c r="I191" s="832" t="s">
        <v>1396</v>
      </c>
      <c r="J191" s="832" t="s">
        <v>1397</v>
      </c>
      <c r="K191" s="832" t="s">
        <v>1398</v>
      </c>
      <c r="L191" s="835">
        <v>35.25</v>
      </c>
      <c r="M191" s="835">
        <v>105.75</v>
      </c>
      <c r="N191" s="832">
        <v>3</v>
      </c>
      <c r="O191" s="836">
        <v>1.5</v>
      </c>
      <c r="P191" s="835">
        <v>105.75</v>
      </c>
      <c r="Q191" s="837">
        <v>1</v>
      </c>
      <c r="R191" s="832">
        <v>3</v>
      </c>
      <c r="S191" s="837">
        <v>1</v>
      </c>
      <c r="T191" s="836">
        <v>1.5</v>
      </c>
      <c r="U191" s="838">
        <v>1</v>
      </c>
    </row>
    <row r="192" spans="1:21" ht="14.4" customHeight="1" x14ac:dyDescent="0.3">
      <c r="A192" s="831">
        <v>25</v>
      </c>
      <c r="B192" s="832" t="s">
        <v>1059</v>
      </c>
      <c r="C192" s="832" t="s">
        <v>1064</v>
      </c>
      <c r="D192" s="833" t="s">
        <v>1592</v>
      </c>
      <c r="E192" s="834" t="s">
        <v>1107</v>
      </c>
      <c r="F192" s="832" t="s">
        <v>1060</v>
      </c>
      <c r="G192" s="832" t="s">
        <v>1399</v>
      </c>
      <c r="H192" s="832" t="s">
        <v>590</v>
      </c>
      <c r="I192" s="832" t="s">
        <v>1400</v>
      </c>
      <c r="J192" s="832" t="s">
        <v>936</v>
      </c>
      <c r="K192" s="832" t="s">
        <v>1401</v>
      </c>
      <c r="L192" s="835">
        <v>115.18</v>
      </c>
      <c r="M192" s="835">
        <v>115.18</v>
      </c>
      <c r="N192" s="832">
        <v>1</v>
      </c>
      <c r="O192" s="836">
        <v>1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25</v>
      </c>
      <c r="B193" s="832" t="s">
        <v>1059</v>
      </c>
      <c r="C193" s="832" t="s">
        <v>1064</v>
      </c>
      <c r="D193" s="833" t="s">
        <v>1592</v>
      </c>
      <c r="E193" s="834" t="s">
        <v>1107</v>
      </c>
      <c r="F193" s="832" t="s">
        <v>1060</v>
      </c>
      <c r="G193" s="832" t="s">
        <v>1250</v>
      </c>
      <c r="H193" s="832" t="s">
        <v>557</v>
      </c>
      <c r="I193" s="832" t="s">
        <v>1251</v>
      </c>
      <c r="J193" s="832" t="s">
        <v>1252</v>
      </c>
      <c r="K193" s="832" t="s">
        <v>1253</v>
      </c>
      <c r="L193" s="835">
        <v>36.909999999999997</v>
      </c>
      <c r="M193" s="835">
        <v>221.45999999999998</v>
      </c>
      <c r="N193" s="832">
        <v>6</v>
      </c>
      <c r="O193" s="836">
        <v>0.5</v>
      </c>
      <c r="P193" s="835">
        <v>221.45999999999998</v>
      </c>
      <c r="Q193" s="837">
        <v>1</v>
      </c>
      <c r="R193" s="832">
        <v>6</v>
      </c>
      <c r="S193" s="837">
        <v>1</v>
      </c>
      <c r="T193" s="836">
        <v>0.5</v>
      </c>
      <c r="U193" s="838">
        <v>1</v>
      </c>
    </row>
    <row r="194" spans="1:21" ht="14.4" customHeight="1" x14ac:dyDescent="0.3">
      <c r="A194" s="831">
        <v>25</v>
      </c>
      <c r="B194" s="832" t="s">
        <v>1059</v>
      </c>
      <c r="C194" s="832" t="s">
        <v>1064</v>
      </c>
      <c r="D194" s="833" t="s">
        <v>1592</v>
      </c>
      <c r="E194" s="834" t="s">
        <v>1107</v>
      </c>
      <c r="F194" s="832" t="s">
        <v>1060</v>
      </c>
      <c r="G194" s="832" t="s">
        <v>1113</v>
      </c>
      <c r="H194" s="832" t="s">
        <v>590</v>
      </c>
      <c r="I194" s="832" t="s">
        <v>980</v>
      </c>
      <c r="J194" s="832" t="s">
        <v>877</v>
      </c>
      <c r="K194" s="832" t="s">
        <v>981</v>
      </c>
      <c r="L194" s="835">
        <v>154.36000000000001</v>
      </c>
      <c r="M194" s="835">
        <v>5556.9600000000028</v>
      </c>
      <c r="N194" s="832">
        <v>36</v>
      </c>
      <c r="O194" s="836">
        <v>34</v>
      </c>
      <c r="P194" s="835">
        <v>2006.6800000000007</v>
      </c>
      <c r="Q194" s="837">
        <v>0.36111111111111105</v>
      </c>
      <c r="R194" s="832">
        <v>13</v>
      </c>
      <c r="S194" s="837">
        <v>0.3611111111111111</v>
      </c>
      <c r="T194" s="836">
        <v>12.5</v>
      </c>
      <c r="U194" s="838">
        <v>0.36764705882352944</v>
      </c>
    </row>
    <row r="195" spans="1:21" ht="14.4" customHeight="1" x14ac:dyDescent="0.3">
      <c r="A195" s="831">
        <v>25</v>
      </c>
      <c r="B195" s="832" t="s">
        <v>1059</v>
      </c>
      <c r="C195" s="832" t="s">
        <v>1064</v>
      </c>
      <c r="D195" s="833" t="s">
        <v>1592</v>
      </c>
      <c r="E195" s="834" t="s">
        <v>1107</v>
      </c>
      <c r="F195" s="832" t="s">
        <v>1060</v>
      </c>
      <c r="G195" s="832" t="s">
        <v>1113</v>
      </c>
      <c r="H195" s="832" t="s">
        <v>590</v>
      </c>
      <c r="I195" s="832" t="s">
        <v>1402</v>
      </c>
      <c r="J195" s="832" t="s">
        <v>1403</v>
      </c>
      <c r="K195" s="832" t="s">
        <v>1404</v>
      </c>
      <c r="L195" s="835">
        <v>111.22</v>
      </c>
      <c r="M195" s="835">
        <v>111.22</v>
      </c>
      <c r="N195" s="832">
        <v>1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25</v>
      </c>
      <c r="B196" s="832" t="s">
        <v>1059</v>
      </c>
      <c r="C196" s="832" t="s">
        <v>1064</v>
      </c>
      <c r="D196" s="833" t="s">
        <v>1592</v>
      </c>
      <c r="E196" s="834" t="s">
        <v>1079</v>
      </c>
      <c r="F196" s="832" t="s">
        <v>1060</v>
      </c>
      <c r="G196" s="832" t="s">
        <v>1373</v>
      </c>
      <c r="H196" s="832" t="s">
        <v>590</v>
      </c>
      <c r="I196" s="832" t="s">
        <v>1405</v>
      </c>
      <c r="J196" s="832" t="s">
        <v>1406</v>
      </c>
      <c r="K196" s="832" t="s">
        <v>1376</v>
      </c>
      <c r="L196" s="835">
        <v>103.8</v>
      </c>
      <c r="M196" s="835">
        <v>103.8</v>
      </c>
      <c r="N196" s="832">
        <v>1</v>
      </c>
      <c r="O196" s="836">
        <v>0.5</v>
      </c>
      <c r="P196" s="835">
        <v>103.8</v>
      </c>
      <c r="Q196" s="837">
        <v>1</v>
      </c>
      <c r="R196" s="832">
        <v>1</v>
      </c>
      <c r="S196" s="837">
        <v>1</v>
      </c>
      <c r="T196" s="836">
        <v>0.5</v>
      </c>
      <c r="U196" s="838">
        <v>1</v>
      </c>
    </row>
    <row r="197" spans="1:21" ht="14.4" customHeight="1" x14ac:dyDescent="0.3">
      <c r="A197" s="831">
        <v>25</v>
      </c>
      <c r="B197" s="832" t="s">
        <v>1059</v>
      </c>
      <c r="C197" s="832" t="s">
        <v>1064</v>
      </c>
      <c r="D197" s="833" t="s">
        <v>1592</v>
      </c>
      <c r="E197" s="834" t="s">
        <v>1079</v>
      </c>
      <c r="F197" s="832" t="s">
        <v>1060</v>
      </c>
      <c r="G197" s="832" t="s">
        <v>1114</v>
      </c>
      <c r="H197" s="832" t="s">
        <v>590</v>
      </c>
      <c r="I197" s="832" t="s">
        <v>1115</v>
      </c>
      <c r="J197" s="832" t="s">
        <v>988</v>
      </c>
      <c r="K197" s="832" t="s">
        <v>1116</v>
      </c>
      <c r="L197" s="835">
        <v>272.83</v>
      </c>
      <c r="M197" s="835">
        <v>272.83</v>
      </c>
      <c r="N197" s="832">
        <v>1</v>
      </c>
      <c r="O197" s="836">
        <v>1</v>
      </c>
      <c r="P197" s="835">
        <v>272.83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25</v>
      </c>
      <c r="B198" s="832" t="s">
        <v>1059</v>
      </c>
      <c r="C198" s="832" t="s">
        <v>1064</v>
      </c>
      <c r="D198" s="833" t="s">
        <v>1592</v>
      </c>
      <c r="E198" s="834" t="s">
        <v>1079</v>
      </c>
      <c r="F198" s="832" t="s">
        <v>1060</v>
      </c>
      <c r="G198" s="832" t="s">
        <v>1198</v>
      </c>
      <c r="H198" s="832" t="s">
        <v>557</v>
      </c>
      <c r="I198" s="832" t="s">
        <v>1323</v>
      </c>
      <c r="J198" s="832" t="s">
        <v>1324</v>
      </c>
      <c r="K198" s="832" t="s">
        <v>1325</v>
      </c>
      <c r="L198" s="835">
        <v>0</v>
      </c>
      <c r="M198" s="835">
        <v>0</v>
      </c>
      <c r="N198" s="832">
        <v>1</v>
      </c>
      <c r="O198" s="836">
        <v>0.5</v>
      </c>
      <c r="P198" s="835">
        <v>0</v>
      </c>
      <c r="Q198" s="837"/>
      <c r="R198" s="832">
        <v>1</v>
      </c>
      <c r="S198" s="837">
        <v>1</v>
      </c>
      <c r="T198" s="836">
        <v>0.5</v>
      </c>
      <c r="U198" s="838">
        <v>1</v>
      </c>
    </row>
    <row r="199" spans="1:21" ht="14.4" customHeight="1" x14ac:dyDescent="0.3">
      <c r="A199" s="831">
        <v>25</v>
      </c>
      <c r="B199" s="832" t="s">
        <v>1059</v>
      </c>
      <c r="C199" s="832" t="s">
        <v>1064</v>
      </c>
      <c r="D199" s="833" t="s">
        <v>1592</v>
      </c>
      <c r="E199" s="834" t="s">
        <v>1079</v>
      </c>
      <c r="F199" s="832" t="s">
        <v>1060</v>
      </c>
      <c r="G199" s="832" t="s">
        <v>1198</v>
      </c>
      <c r="H199" s="832" t="s">
        <v>557</v>
      </c>
      <c r="I199" s="832" t="s">
        <v>1407</v>
      </c>
      <c r="J199" s="832" t="s">
        <v>1408</v>
      </c>
      <c r="K199" s="832" t="s">
        <v>1409</v>
      </c>
      <c r="L199" s="835">
        <v>46.99</v>
      </c>
      <c r="M199" s="835">
        <v>46.99</v>
      </c>
      <c r="N199" s="832">
        <v>1</v>
      </c>
      <c r="O199" s="836">
        <v>1</v>
      </c>
      <c r="P199" s="835">
        <v>46.99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25</v>
      </c>
      <c r="B200" s="832" t="s">
        <v>1059</v>
      </c>
      <c r="C200" s="832" t="s">
        <v>1064</v>
      </c>
      <c r="D200" s="833" t="s">
        <v>1592</v>
      </c>
      <c r="E200" s="834" t="s">
        <v>1079</v>
      </c>
      <c r="F200" s="832" t="s">
        <v>1060</v>
      </c>
      <c r="G200" s="832" t="s">
        <v>1108</v>
      </c>
      <c r="H200" s="832" t="s">
        <v>557</v>
      </c>
      <c r="I200" s="832" t="s">
        <v>1109</v>
      </c>
      <c r="J200" s="832" t="s">
        <v>1110</v>
      </c>
      <c r="K200" s="832" t="s">
        <v>1111</v>
      </c>
      <c r="L200" s="835">
        <v>132.97999999999999</v>
      </c>
      <c r="M200" s="835">
        <v>398.93999999999994</v>
      </c>
      <c r="N200" s="832">
        <v>3</v>
      </c>
      <c r="O200" s="836">
        <v>2</v>
      </c>
      <c r="P200" s="835">
        <v>132.97999999999999</v>
      </c>
      <c r="Q200" s="837">
        <v>0.33333333333333337</v>
      </c>
      <c r="R200" s="832">
        <v>1</v>
      </c>
      <c r="S200" s="837">
        <v>0.33333333333333331</v>
      </c>
      <c r="T200" s="836">
        <v>1</v>
      </c>
      <c r="U200" s="838">
        <v>0.5</v>
      </c>
    </row>
    <row r="201" spans="1:21" ht="14.4" customHeight="1" x14ac:dyDescent="0.3">
      <c r="A201" s="831">
        <v>25</v>
      </c>
      <c r="B201" s="832" t="s">
        <v>1059</v>
      </c>
      <c r="C201" s="832" t="s">
        <v>1064</v>
      </c>
      <c r="D201" s="833" t="s">
        <v>1592</v>
      </c>
      <c r="E201" s="834" t="s">
        <v>1079</v>
      </c>
      <c r="F201" s="832" t="s">
        <v>1060</v>
      </c>
      <c r="G201" s="832" t="s">
        <v>1163</v>
      </c>
      <c r="H201" s="832" t="s">
        <v>557</v>
      </c>
      <c r="I201" s="832" t="s">
        <v>1240</v>
      </c>
      <c r="J201" s="832" t="s">
        <v>613</v>
      </c>
      <c r="K201" s="832" t="s">
        <v>1241</v>
      </c>
      <c r="L201" s="835">
        <v>35.25</v>
      </c>
      <c r="M201" s="835">
        <v>35.25</v>
      </c>
      <c r="N201" s="832">
        <v>1</v>
      </c>
      <c r="O201" s="836">
        <v>0.5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" customHeight="1" x14ac:dyDescent="0.3">
      <c r="A202" s="831">
        <v>25</v>
      </c>
      <c r="B202" s="832" t="s">
        <v>1059</v>
      </c>
      <c r="C202" s="832" t="s">
        <v>1064</v>
      </c>
      <c r="D202" s="833" t="s">
        <v>1592</v>
      </c>
      <c r="E202" s="834" t="s">
        <v>1079</v>
      </c>
      <c r="F202" s="832" t="s">
        <v>1060</v>
      </c>
      <c r="G202" s="832" t="s">
        <v>1163</v>
      </c>
      <c r="H202" s="832" t="s">
        <v>557</v>
      </c>
      <c r="I202" s="832" t="s">
        <v>1242</v>
      </c>
      <c r="J202" s="832" t="s">
        <v>613</v>
      </c>
      <c r="K202" s="832" t="s">
        <v>1243</v>
      </c>
      <c r="L202" s="835">
        <v>35.25</v>
      </c>
      <c r="M202" s="835">
        <v>35.25</v>
      </c>
      <c r="N202" s="832">
        <v>1</v>
      </c>
      <c r="O202" s="836">
        <v>0.5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25</v>
      </c>
      <c r="B203" s="832" t="s">
        <v>1059</v>
      </c>
      <c r="C203" s="832" t="s">
        <v>1064</v>
      </c>
      <c r="D203" s="833" t="s">
        <v>1592</v>
      </c>
      <c r="E203" s="834" t="s">
        <v>1079</v>
      </c>
      <c r="F203" s="832" t="s">
        <v>1060</v>
      </c>
      <c r="G203" s="832" t="s">
        <v>1163</v>
      </c>
      <c r="H203" s="832" t="s">
        <v>557</v>
      </c>
      <c r="I203" s="832" t="s">
        <v>1396</v>
      </c>
      <c r="J203" s="832" t="s">
        <v>1397</v>
      </c>
      <c r="K203" s="832" t="s">
        <v>1398</v>
      </c>
      <c r="L203" s="835">
        <v>35.25</v>
      </c>
      <c r="M203" s="835">
        <v>176.25</v>
      </c>
      <c r="N203" s="832">
        <v>5</v>
      </c>
      <c r="O203" s="836">
        <v>4</v>
      </c>
      <c r="P203" s="835">
        <v>35.25</v>
      </c>
      <c r="Q203" s="837">
        <v>0.2</v>
      </c>
      <c r="R203" s="832">
        <v>1</v>
      </c>
      <c r="S203" s="837">
        <v>0.2</v>
      </c>
      <c r="T203" s="836">
        <v>1</v>
      </c>
      <c r="U203" s="838">
        <v>0.25</v>
      </c>
    </row>
    <row r="204" spans="1:21" ht="14.4" customHeight="1" x14ac:dyDescent="0.3">
      <c r="A204" s="831">
        <v>25</v>
      </c>
      <c r="B204" s="832" t="s">
        <v>1059</v>
      </c>
      <c r="C204" s="832" t="s">
        <v>1064</v>
      </c>
      <c r="D204" s="833" t="s">
        <v>1592</v>
      </c>
      <c r="E204" s="834" t="s">
        <v>1079</v>
      </c>
      <c r="F204" s="832" t="s">
        <v>1060</v>
      </c>
      <c r="G204" s="832" t="s">
        <v>1163</v>
      </c>
      <c r="H204" s="832" t="s">
        <v>557</v>
      </c>
      <c r="I204" s="832" t="s">
        <v>1166</v>
      </c>
      <c r="J204" s="832" t="s">
        <v>613</v>
      </c>
      <c r="K204" s="832" t="s">
        <v>1167</v>
      </c>
      <c r="L204" s="835">
        <v>17.62</v>
      </c>
      <c r="M204" s="835">
        <v>70.48</v>
      </c>
      <c r="N204" s="832">
        <v>4</v>
      </c>
      <c r="O204" s="836">
        <v>2.5</v>
      </c>
      <c r="P204" s="835">
        <v>52.86</v>
      </c>
      <c r="Q204" s="837">
        <v>0.75</v>
      </c>
      <c r="R204" s="832">
        <v>3</v>
      </c>
      <c r="S204" s="837">
        <v>0.75</v>
      </c>
      <c r="T204" s="836">
        <v>2</v>
      </c>
      <c r="U204" s="838">
        <v>0.8</v>
      </c>
    </row>
    <row r="205" spans="1:21" ht="14.4" customHeight="1" x14ac:dyDescent="0.3">
      <c r="A205" s="831">
        <v>25</v>
      </c>
      <c r="B205" s="832" t="s">
        <v>1059</v>
      </c>
      <c r="C205" s="832" t="s">
        <v>1064</v>
      </c>
      <c r="D205" s="833" t="s">
        <v>1592</v>
      </c>
      <c r="E205" s="834" t="s">
        <v>1079</v>
      </c>
      <c r="F205" s="832" t="s">
        <v>1060</v>
      </c>
      <c r="G205" s="832" t="s">
        <v>1168</v>
      </c>
      <c r="H205" s="832" t="s">
        <v>557</v>
      </c>
      <c r="I205" s="832" t="s">
        <v>1171</v>
      </c>
      <c r="J205" s="832" t="s">
        <v>679</v>
      </c>
      <c r="K205" s="832" t="s">
        <v>1172</v>
      </c>
      <c r="L205" s="835">
        <v>32.25</v>
      </c>
      <c r="M205" s="835">
        <v>64.5</v>
      </c>
      <c r="N205" s="832">
        <v>2</v>
      </c>
      <c r="O205" s="836">
        <v>1</v>
      </c>
      <c r="P205" s="835">
        <v>64.5</v>
      </c>
      <c r="Q205" s="837">
        <v>1</v>
      </c>
      <c r="R205" s="832">
        <v>2</v>
      </c>
      <c r="S205" s="837">
        <v>1</v>
      </c>
      <c r="T205" s="836">
        <v>1</v>
      </c>
      <c r="U205" s="838">
        <v>1</v>
      </c>
    </row>
    <row r="206" spans="1:21" ht="14.4" customHeight="1" x14ac:dyDescent="0.3">
      <c r="A206" s="831">
        <v>25</v>
      </c>
      <c r="B206" s="832" t="s">
        <v>1059</v>
      </c>
      <c r="C206" s="832" t="s">
        <v>1064</v>
      </c>
      <c r="D206" s="833" t="s">
        <v>1592</v>
      </c>
      <c r="E206" s="834" t="s">
        <v>1079</v>
      </c>
      <c r="F206" s="832" t="s">
        <v>1060</v>
      </c>
      <c r="G206" s="832" t="s">
        <v>1168</v>
      </c>
      <c r="H206" s="832" t="s">
        <v>557</v>
      </c>
      <c r="I206" s="832" t="s">
        <v>1410</v>
      </c>
      <c r="J206" s="832" t="s">
        <v>679</v>
      </c>
      <c r="K206" s="832" t="s">
        <v>1411</v>
      </c>
      <c r="L206" s="835">
        <v>103.67</v>
      </c>
      <c r="M206" s="835">
        <v>103.67</v>
      </c>
      <c r="N206" s="832">
        <v>1</v>
      </c>
      <c r="O206" s="836">
        <v>0.5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" customHeight="1" x14ac:dyDescent="0.3">
      <c r="A207" s="831">
        <v>25</v>
      </c>
      <c r="B207" s="832" t="s">
        <v>1059</v>
      </c>
      <c r="C207" s="832" t="s">
        <v>1064</v>
      </c>
      <c r="D207" s="833" t="s">
        <v>1592</v>
      </c>
      <c r="E207" s="834" t="s">
        <v>1079</v>
      </c>
      <c r="F207" s="832" t="s">
        <v>1060</v>
      </c>
      <c r="G207" s="832" t="s">
        <v>1112</v>
      </c>
      <c r="H207" s="832" t="s">
        <v>590</v>
      </c>
      <c r="I207" s="832" t="s">
        <v>1017</v>
      </c>
      <c r="J207" s="832" t="s">
        <v>735</v>
      </c>
      <c r="K207" s="832" t="s">
        <v>737</v>
      </c>
      <c r="L207" s="835">
        <v>0</v>
      </c>
      <c r="M207" s="835">
        <v>0</v>
      </c>
      <c r="N207" s="832">
        <v>5</v>
      </c>
      <c r="O207" s="836">
        <v>3</v>
      </c>
      <c r="P207" s="835">
        <v>0</v>
      </c>
      <c r="Q207" s="837"/>
      <c r="R207" s="832">
        <v>4</v>
      </c>
      <c r="S207" s="837">
        <v>0.8</v>
      </c>
      <c r="T207" s="836">
        <v>2.5</v>
      </c>
      <c r="U207" s="838">
        <v>0.83333333333333337</v>
      </c>
    </row>
    <row r="208" spans="1:21" ht="14.4" customHeight="1" x14ac:dyDescent="0.3">
      <c r="A208" s="831">
        <v>25</v>
      </c>
      <c r="B208" s="832" t="s">
        <v>1059</v>
      </c>
      <c r="C208" s="832" t="s">
        <v>1064</v>
      </c>
      <c r="D208" s="833" t="s">
        <v>1592</v>
      </c>
      <c r="E208" s="834" t="s">
        <v>1079</v>
      </c>
      <c r="F208" s="832" t="s">
        <v>1060</v>
      </c>
      <c r="G208" s="832" t="s">
        <v>1250</v>
      </c>
      <c r="H208" s="832" t="s">
        <v>557</v>
      </c>
      <c r="I208" s="832" t="s">
        <v>1412</v>
      </c>
      <c r="J208" s="832" t="s">
        <v>1413</v>
      </c>
      <c r="K208" s="832" t="s">
        <v>1253</v>
      </c>
      <c r="L208" s="835">
        <v>36.909999999999997</v>
      </c>
      <c r="M208" s="835">
        <v>110.72999999999999</v>
      </c>
      <c r="N208" s="832">
        <v>3</v>
      </c>
      <c r="O208" s="836">
        <v>0.5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" customHeight="1" x14ac:dyDescent="0.3">
      <c r="A209" s="831">
        <v>25</v>
      </c>
      <c r="B209" s="832" t="s">
        <v>1059</v>
      </c>
      <c r="C209" s="832" t="s">
        <v>1064</v>
      </c>
      <c r="D209" s="833" t="s">
        <v>1592</v>
      </c>
      <c r="E209" s="834" t="s">
        <v>1079</v>
      </c>
      <c r="F209" s="832" t="s">
        <v>1060</v>
      </c>
      <c r="G209" s="832" t="s">
        <v>1414</v>
      </c>
      <c r="H209" s="832" t="s">
        <v>557</v>
      </c>
      <c r="I209" s="832" t="s">
        <v>1415</v>
      </c>
      <c r="J209" s="832" t="s">
        <v>845</v>
      </c>
      <c r="K209" s="832" t="s">
        <v>847</v>
      </c>
      <c r="L209" s="835">
        <v>61.97</v>
      </c>
      <c r="M209" s="835">
        <v>61.97</v>
      </c>
      <c r="N209" s="832">
        <v>1</v>
      </c>
      <c r="O209" s="836">
        <v>0.5</v>
      </c>
      <c r="P209" s="835">
        <v>61.97</v>
      </c>
      <c r="Q209" s="837">
        <v>1</v>
      </c>
      <c r="R209" s="832">
        <v>1</v>
      </c>
      <c r="S209" s="837">
        <v>1</v>
      </c>
      <c r="T209" s="836">
        <v>0.5</v>
      </c>
      <c r="U209" s="838">
        <v>1</v>
      </c>
    </row>
    <row r="210" spans="1:21" ht="14.4" customHeight="1" x14ac:dyDescent="0.3">
      <c r="A210" s="831">
        <v>25</v>
      </c>
      <c r="B210" s="832" t="s">
        <v>1059</v>
      </c>
      <c r="C210" s="832" t="s">
        <v>1064</v>
      </c>
      <c r="D210" s="833" t="s">
        <v>1592</v>
      </c>
      <c r="E210" s="834" t="s">
        <v>1079</v>
      </c>
      <c r="F210" s="832" t="s">
        <v>1060</v>
      </c>
      <c r="G210" s="832" t="s">
        <v>1414</v>
      </c>
      <c r="H210" s="832" t="s">
        <v>557</v>
      </c>
      <c r="I210" s="832" t="s">
        <v>1416</v>
      </c>
      <c r="J210" s="832" t="s">
        <v>845</v>
      </c>
      <c r="K210" s="832" t="s">
        <v>1417</v>
      </c>
      <c r="L210" s="835">
        <v>61.97</v>
      </c>
      <c r="M210" s="835">
        <v>61.97</v>
      </c>
      <c r="N210" s="832">
        <v>1</v>
      </c>
      <c r="O210" s="836">
        <v>0.5</v>
      </c>
      <c r="P210" s="835">
        <v>61.97</v>
      </c>
      <c r="Q210" s="837">
        <v>1</v>
      </c>
      <c r="R210" s="832">
        <v>1</v>
      </c>
      <c r="S210" s="837">
        <v>1</v>
      </c>
      <c r="T210" s="836">
        <v>0.5</v>
      </c>
      <c r="U210" s="838">
        <v>1</v>
      </c>
    </row>
    <row r="211" spans="1:21" ht="14.4" customHeight="1" x14ac:dyDescent="0.3">
      <c r="A211" s="831">
        <v>25</v>
      </c>
      <c r="B211" s="832" t="s">
        <v>1059</v>
      </c>
      <c r="C211" s="832" t="s">
        <v>1064</v>
      </c>
      <c r="D211" s="833" t="s">
        <v>1592</v>
      </c>
      <c r="E211" s="834" t="s">
        <v>1079</v>
      </c>
      <c r="F211" s="832" t="s">
        <v>1060</v>
      </c>
      <c r="G211" s="832" t="s">
        <v>1132</v>
      </c>
      <c r="H211" s="832" t="s">
        <v>557</v>
      </c>
      <c r="I211" s="832" t="s">
        <v>1418</v>
      </c>
      <c r="J211" s="832" t="s">
        <v>1419</v>
      </c>
      <c r="K211" s="832" t="s">
        <v>1420</v>
      </c>
      <c r="L211" s="835">
        <v>93.96</v>
      </c>
      <c r="M211" s="835">
        <v>93.96</v>
      </c>
      <c r="N211" s="832">
        <v>1</v>
      </c>
      <c r="O211" s="836">
        <v>0.5</v>
      </c>
      <c r="P211" s="835">
        <v>93.96</v>
      </c>
      <c r="Q211" s="837">
        <v>1</v>
      </c>
      <c r="R211" s="832">
        <v>1</v>
      </c>
      <c r="S211" s="837">
        <v>1</v>
      </c>
      <c r="T211" s="836">
        <v>0.5</v>
      </c>
      <c r="U211" s="838">
        <v>1</v>
      </c>
    </row>
    <row r="212" spans="1:21" ht="14.4" customHeight="1" x14ac:dyDescent="0.3">
      <c r="A212" s="831">
        <v>25</v>
      </c>
      <c r="B212" s="832" t="s">
        <v>1059</v>
      </c>
      <c r="C212" s="832" t="s">
        <v>1064</v>
      </c>
      <c r="D212" s="833" t="s">
        <v>1592</v>
      </c>
      <c r="E212" s="834" t="s">
        <v>1079</v>
      </c>
      <c r="F212" s="832" t="s">
        <v>1060</v>
      </c>
      <c r="G212" s="832" t="s">
        <v>1182</v>
      </c>
      <c r="H212" s="832" t="s">
        <v>557</v>
      </c>
      <c r="I212" s="832" t="s">
        <v>1421</v>
      </c>
      <c r="J212" s="832" t="s">
        <v>725</v>
      </c>
      <c r="K212" s="832" t="s">
        <v>1422</v>
      </c>
      <c r="L212" s="835">
        <v>0</v>
      </c>
      <c r="M212" s="835">
        <v>0</v>
      </c>
      <c r="N212" s="832">
        <v>2</v>
      </c>
      <c r="O212" s="836">
        <v>1.5</v>
      </c>
      <c r="P212" s="835">
        <v>0</v>
      </c>
      <c r="Q212" s="837"/>
      <c r="R212" s="832">
        <v>2</v>
      </c>
      <c r="S212" s="837">
        <v>1</v>
      </c>
      <c r="T212" s="836">
        <v>1.5</v>
      </c>
      <c r="U212" s="838">
        <v>1</v>
      </c>
    </row>
    <row r="213" spans="1:21" ht="14.4" customHeight="1" x14ac:dyDescent="0.3">
      <c r="A213" s="831">
        <v>25</v>
      </c>
      <c r="B213" s="832" t="s">
        <v>1059</v>
      </c>
      <c r="C213" s="832" t="s">
        <v>1064</v>
      </c>
      <c r="D213" s="833" t="s">
        <v>1592</v>
      </c>
      <c r="E213" s="834" t="s">
        <v>1079</v>
      </c>
      <c r="F213" s="832" t="s">
        <v>1060</v>
      </c>
      <c r="G213" s="832" t="s">
        <v>1113</v>
      </c>
      <c r="H213" s="832" t="s">
        <v>590</v>
      </c>
      <c r="I213" s="832" t="s">
        <v>980</v>
      </c>
      <c r="J213" s="832" t="s">
        <v>877</v>
      </c>
      <c r="K213" s="832" t="s">
        <v>981</v>
      </c>
      <c r="L213" s="835">
        <v>154.36000000000001</v>
      </c>
      <c r="M213" s="835">
        <v>1697.96</v>
      </c>
      <c r="N213" s="832">
        <v>11</v>
      </c>
      <c r="O213" s="836">
        <v>8.5</v>
      </c>
      <c r="P213" s="835">
        <v>1080.52</v>
      </c>
      <c r="Q213" s="837">
        <v>0.63636363636363635</v>
      </c>
      <c r="R213" s="832">
        <v>7</v>
      </c>
      <c r="S213" s="837">
        <v>0.63636363636363635</v>
      </c>
      <c r="T213" s="836">
        <v>5</v>
      </c>
      <c r="U213" s="838">
        <v>0.58823529411764708</v>
      </c>
    </row>
    <row r="214" spans="1:21" ht="14.4" customHeight="1" x14ac:dyDescent="0.3">
      <c r="A214" s="831">
        <v>25</v>
      </c>
      <c r="B214" s="832" t="s">
        <v>1059</v>
      </c>
      <c r="C214" s="832" t="s">
        <v>1064</v>
      </c>
      <c r="D214" s="833" t="s">
        <v>1592</v>
      </c>
      <c r="E214" s="834" t="s">
        <v>1079</v>
      </c>
      <c r="F214" s="832" t="s">
        <v>1060</v>
      </c>
      <c r="G214" s="832" t="s">
        <v>1113</v>
      </c>
      <c r="H214" s="832" t="s">
        <v>590</v>
      </c>
      <c r="I214" s="832" t="s">
        <v>1049</v>
      </c>
      <c r="J214" s="832" t="s">
        <v>1050</v>
      </c>
      <c r="K214" s="832" t="s">
        <v>1051</v>
      </c>
      <c r="L214" s="835">
        <v>149.52000000000001</v>
      </c>
      <c r="M214" s="835">
        <v>299.04000000000002</v>
      </c>
      <c r="N214" s="832">
        <v>2</v>
      </c>
      <c r="O214" s="836">
        <v>1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25</v>
      </c>
      <c r="B215" s="832" t="s">
        <v>1059</v>
      </c>
      <c r="C215" s="832" t="s">
        <v>1064</v>
      </c>
      <c r="D215" s="833" t="s">
        <v>1592</v>
      </c>
      <c r="E215" s="834" t="s">
        <v>1079</v>
      </c>
      <c r="F215" s="832" t="s">
        <v>1060</v>
      </c>
      <c r="G215" s="832" t="s">
        <v>1113</v>
      </c>
      <c r="H215" s="832" t="s">
        <v>590</v>
      </c>
      <c r="I215" s="832" t="s">
        <v>1423</v>
      </c>
      <c r="J215" s="832" t="s">
        <v>1424</v>
      </c>
      <c r="K215" s="832" t="s">
        <v>1425</v>
      </c>
      <c r="L215" s="835">
        <v>80.28</v>
      </c>
      <c r="M215" s="835">
        <v>80.28</v>
      </c>
      <c r="N215" s="832">
        <v>1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25</v>
      </c>
      <c r="B216" s="832" t="s">
        <v>1059</v>
      </c>
      <c r="C216" s="832" t="s">
        <v>1064</v>
      </c>
      <c r="D216" s="833" t="s">
        <v>1592</v>
      </c>
      <c r="E216" s="834" t="s">
        <v>1079</v>
      </c>
      <c r="F216" s="832" t="s">
        <v>1060</v>
      </c>
      <c r="G216" s="832" t="s">
        <v>1113</v>
      </c>
      <c r="H216" s="832" t="s">
        <v>557</v>
      </c>
      <c r="I216" s="832" t="s">
        <v>1314</v>
      </c>
      <c r="J216" s="832" t="s">
        <v>877</v>
      </c>
      <c r="K216" s="832" t="s">
        <v>981</v>
      </c>
      <c r="L216" s="835">
        <v>154.36000000000001</v>
      </c>
      <c r="M216" s="835">
        <v>1080.52</v>
      </c>
      <c r="N216" s="832">
        <v>7</v>
      </c>
      <c r="O216" s="836">
        <v>5</v>
      </c>
      <c r="P216" s="835">
        <v>463.08000000000004</v>
      </c>
      <c r="Q216" s="837">
        <v>0.4285714285714286</v>
      </c>
      <c r="R216" s="832">
        <v>3</v>
      </c>
      <c r="S216" s="837">
        <v>0.42857142857142855</v>
      </c>
      <c r="T216" s="836">
        <v>2.5</v>
      </c>
      <c r="U216" s="838">
        <v>0.5</v>
      </c>
    </row>
    <row r="217" spans="1:21" ht="14.4" customHeight="1" x14ac:dyDescent="0.3">
      <c r="A217" s="831">
        <v>25</v>
      </c>
      <c r="B217" s="832" t="s">
        <v>1059</v>
      </c>
      <c r="C217" s="832" t="s">
        <v>1064</v>
      </c>
      <c r="D217" s="833" t="s">
        <v>1592</v>
      </c>
      <c r="E217" s="834" t="s">
        <v>1079</v>
      </c>
      <c r="F217" s="832" t="s">
        <v>1060</v>
      </c>
      <c r="G217" s="832" t="s">
        <v>1113</v>
      </c>
      <c r="H217" s="832" t="s">
        <v>590</v>
      </c>
      <c r="I217" s="832" t="s">
        <v>1047</v>
      </c>
      <c r="J217" s="832" t="s">
        <v>877</v>
      </c>
      <c r="K217" s="832" t="s">
        <v>1048</v>
      </c>
      <c r="L217" s="835">
        <v>225.06</v>
      </c>
      <c r="M217" s="835">
        <v>900.24</v>
      </c>
      <c r="N217" s="832">
        <v>4</v>
      </c>
      <c r="O217" s="836">
        <v>4</v>
      </c>
      <c r="P217" s="835">
        <v>675.18000000000006</v>
      </c>
      <c r="Q217" s="837">
        <v>0.75000000000000011</v>
      </c>
      <c r="R217" s="832">
        <v>3</v>
      </c>
      <c r="S217" s="837">
        <v>0.75</v>
      </c>
      <c r="T217" s="836">
        <v>3</v>
      </c>
      <c r="U217" s="838">
        <v>0.75</v>
      </c>
    </row>
    <row r="218" spans="1:21" ht="14.4" customHeight="1" x14ac:dyDescent="0.3">
      <c r="A218" s="831">
        <v>25</v>
      </c>
      <c r="B218" s="832" t="s">
        <v>1059</v>
      </c>
      <c r="C218" s="832" t="s">
        <v>1064</v>
      </c>
      <c r="D218" s="833" t="s">
        <v>1592</v>
      </c>
      <c r="E218" s="834" t="s">
        <v>1079</v>
      </c>
      <c r="F218" s="832" t="s">
        <v>1060</v>
      </c>
      <c r="G218" s="832" t="s">
        <v>1113</v>
      </c>
      <c r="H218" s="832" t="s">
        <v>557</v>
      </c>
      <c r="I218" s="832" t="s">
        <v>1426</v>
      </c>
      <c r="J218" s="832" t="s">
        <v>877</v>
      </c>
      <c r="K218" s="832" t="s">
        <v>981</v>
      </c>
      <c r="L218" s="835">
        <v>154.36000000000001</v>
      </c>
      <c r="M218" s="835">
        <v>308.72000000000003</v>
      </c>
      <c r="N218" s="832">
        <v>2</v>
      </c>
      <c r="O218" s="836">
        <v>1</v>
      </c>
      <c r="P218" s="835"/>
      <c r="Q218" s="837">
        <v>0</v>
      </c>
      <c r="R218" s="832"/>
      <c r="S218" s="837">
        <v>0</v>
      </c>
      <c r="T218" s="836"/>
      <c r="U218" s="838">
        <v>0</v>
      </c>
    </row>
    <row r="219" spans="1:21" ht="14.4" customHeight="1" x14ac:dyDescent="0.3">
      <c r="A219" s="831">
        <v>25</v>
      </c>
      <c r="B219" s="832" t="s">
        <v>1059</v>
      </c>
      <c r="C219" s="832" t="s">
        <v>1064</v>
      </c>
      <c r="D219" s="833" t="s">
        <v>1592</v>
      </c>
      <c r="E219" s="834" t="s">
        <v>1073</v>
      </c>
      <c r="F219" s="832" t="s">
        <v>1060</v>
      </c>
      <c r="G219" s="832" t="s">
        <v>1113</v>
      </c>
      <c r="H219" s="832" t="s">
        <v>590</v>
      </c>
      <c r="I219" s="832" t="s">
        <v>980</v>
      </c>
      <c r="J219" s="832" t="s">
        <v>877</v>
      </c>
      <c r="K219" s="832" t="s">
        <v>981</v>
      </c>
      <c r="L219" s="835">
        <v>154.36000000000001</v>
      </c>
      <c r="M219" s="835">
        <v>1234.8800000000001</v>
      </c>
      <c r="N219" s="832">
        <v>8</v>
      </c>
      <c r="O219" s="836"/>
      <c r="P219" s="835">
        <v>463.08000000000004</v>
      </c>
      <c r="Q219" s="837">
        <v>0.375</v>
      </c>
      <c r="R219" s="832">
        <v>3</v>
      </c>
      <c r="S219" s="837">
        <v>0.375</v>
      </c>
      <c r="T219" s="836"/>
      <c r="U219" s="838"/>
    </row>
    <row r="220" spans="1:21" ht="14.4" customHeight="1" x14ac:dyDescent="0.3">
      <c r="A220" s="831">
        <v>25</v>
      </c>
      <c r="B220" s="832" t="s">
        <v>1059</v>
      </c>
      <c r="C220" s="832" t="s">
        <v>1064</v>
      </c>
      <c r="D220" s="833" t="s">
        <v>1592</v>
      </c>
      <c r="E220" s="834" t="s">
        <v>1076</v>
      </c>
      <c r="F220" s="832" t="s">
        <v>1060</v>
      </c>
      <c r="G220" s="832" t="s">
        <v>1114</v>
      </c>
      <c r="H220" s="832" t="s">
        <v>590</v>
      </c>
      <c r="I220" s="832" t="s">
        <v>987</v>
      </c>
      <c r="J220" s="832" t="s">
        <v>988</v>
      </c>
      <c r="K220" s="832" t="s">
        <v>827</v>
      </c>
      <c r="L220" s="835">
        <v>170.52</v>
      </c>
      <c r="M220" s="835">
        <v>341.04</v>
      </c>
      <c r="N220" s="832">
        <v>2</v>
      </c>
      <c r="O220" s="836">
        <v>1.5</v>
      </c>
      <c r="P220" s="835">
        <v>170.52</v>
      </c>
      <c r="Q220" s="837">
        <v>0.5</v>
      </c>
      <c r="R220" s="832">
        <v>1</v>
      </c>
      <c r="S220" s="837">
        <v>0.5</v>
      </c>
      <c r="T220" s="836">
        <v>1</v>
      </c>
      <c r="U220" s="838">
        <v>0.66666666666666663</v>
      </c>
    </row>
    <row r="221" spans="1:21" ht="14.4" customHeight="1" x14ac:dyDescent="0.3">
      <c r="A221" s="831">
        <v>25</v>
      </c>
      <c r="B221" s="832" t="s">
        <v>1059</v>
      </c>
      <c r="C221" s="832" t="s">
        <v>1064</v>
      </c>
      <c r="D221" s="833" t="s">
        <v>1592</v>
      </c>
      <c r="E221" s="834" t="s">
        <v>1076</v>
      </c>
      <c r="F221" s="832" t="s">
        <v>1060</v>
      </c>
      <c r="G221" s="832" t="s">
        <v>1114</v>
      </c>
      <c r="H221" s="832" t="s">
        <v>590</v>
      </c>
      <c r="I221" s="832" t="s">
        <v>1115</v>
      </c>
      <c r="J221" s="832" t="s">
        <v>988</v>
      </c>
      <c r="K221" s="832" t="s">
        <v>1116</v>
      </c>
      <c r="L221" s="835">
        <v>272.83</v>
      </c>
      <c r="M221" s="835">
        <v>545.66</v>
      </c>
      <c r="N221" s="832">
        <v>2</v>
      </c>
      <c r="O221" s="836">
        <v>2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25</v>
      </c>
      <c r="B222" s="832" t="s">
        <v>1059</v>
      </c>
      <c r="C222" s="832" t="s">
        <v>1064</v>
      </c>
      <c r="D222" s="833" t="s">
        <v>1592</v>
      </c>
      <c r="E222" s="834" t="s">
        <v>1076</v>
      </c>
      <c r="F222" s="832" t="s">
        <v>1060</v>
      </c>
      <c r="G222" s="832" t="s">
        <v>1213</v>
      </c>
      <c r="H222" s="832" t="s">
        <v>557</v>
      </c>
      <c r="I222" s="832" t="s">
        <v>1214</v>
      </c>
      <c r="J222" s="832" t="s">
        <v>1215</v>
      </c>
      <c r="K222" s="832" t="s">
        <v>1216</v>
      </c>
      <c r="L222" s="835">
        <v>121.07</v>
      </c>
      <c r="M222" s="835">
        <v>363.21</v>
      </c>
      <c r="N222" s="832">
        <v>3</v>
      </c>
      <c r="O222" s="836">
        <v>2.5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25</v>
      </c>
      <c r="B223" s="832" t="s">
        <v>1059</v>
      </c>
      <c r="C223" s="832" t="s">
        <v>1064</v>
      </c>
      <c r="D223" s="833" t="s">
        <v>1592</v>
      </c>
      <c r="E223" s="834" t="s">
        <v>1076</v>
      </c>
      <c r="F223" s="832" t="s">
        <v>1060</v>
      </c>
      <c r="G223" s="832" t="s">
        <v>1144</v>
      </c>
      <c r="H223" s="832" t="s">
        <v>557</v>
      </c>
      <c r="I223" s="832" t="s">
        <v>1145</v>
      </c>
      <c r="J223" s="832" t="s">
        <v>1146</v>
      </c>
      <c r="K223" s="832" t="s">
        <v>1147</v>
      </c>
      <c r="L223" s="835">
        <v>19.579999999999998</v>
      </c>
      <c r="M223" s="835">
        <v>78.319999999999993</v>
      </c>
      <c r="N223" s="832">
        <v>4</v>
      </c>
      <c r="O223" s="836">
        <v>3</v>
      </c>
      <c r="P223" s="835">
        <v>39.159999999999997</v>
      </c>
      <c r="Q223" s="837">
        <v>0.5</v>
      </c>
      <c r="R223" s="832">
        <v>2</v>
      </c>
      <c r="S223" s="837">
        <v>0.5</v>
      </c>
      <c r="T223" s="836">
        <v>1</v>
      </c>
      <c r="U223" s="838">
        <v>0.33333333333333331</v>
      </c>
    </row>
    <row r="224" spans="1:21" ht="14.4" customHeight="1" x14ac:dyDescent="0.3">
      <c r="A224" s="831">
        <v>25</v>
      </c>
      <c r="B224" s="832" t="s">
        <v>1059</v>
      </c>
      <c r="C224" s="832" t="s">
        <v>1064</v>
      </c>
      <c r="D224" s="833" t="s">
        <v>1592</v>
      </c>
      <c r="E224" s="834" t="s">
        <v>1076</v>
      </c>
      <c r="F224" s="832" t="s">
        <v>1060</v>
      </c>
      <c r="G224" s="832" t="s">
        <v>1108</v>
      </c>
      <c r="H224" s="832" t="s">
        <v>557</v>
      </c>
      <c r="I224" s="832" t="s">
        <v>1109</v>
      </c>
      <c r="J224" s="832" t="s">
        <v>1110</v>
      </c>
      <c r="K224" s="832" t="s">
        <v>1111</v>
      </c>
      <c r="L224" s="835">
        <v>132.97999999999999</v>
      </c>
      <c r="M224" s="835">
        <v>1063.8399999999999</v>
      </c>
      <c r="N224" s="832">
        <v>8</v>
      </c>
      <c r="O224" s="836">
        <v>3.5</v>
      </c>
      <c r="P224" s="835">
        <v>531.91999999999996</v>
      </c>
      <c r="Q224" s="837">
        <v>0.5</v>
      </c>
      <c r="R224" s="832">
        <v>4</v>
      </c>
      <c r="S224" s="837">
        <v>0.5</v>
      </c>
      <c r="T224" s="836">
        <v>1.5</v>
      </c>
      <c r="U224" s="838">
        <v>0.42857142857142855</v>
      </c>
    </row>
    <row r="225" spans="1:21" ht="14.4" customHeight="1" x14ac:dyDescent="0.3">
      <c r="A225" s="831">
        <v>25</v>
      </c>
      <c r="B225" s="832" t="s">
        <v>1059</v>
      </c>
      <c r="C225" s="832" t="s">
        <v>1064</v>
      </c>
      <c r="D225" s="833" t="s">
        <v>1592</v>
      </c>
      <c r="E225" s="834" t="s">
        <v>1076</v>
      </c>
      <c r="F225" s="832" t="s">
        <v>1060</v>
      </c>
      <c r="G225" s="832" t="s">
        <v>1155</v>
      </c>
      <c r="H225" s="832" t="s">
        <v>590</v>
      </c>
      <c r="I225" s="832" t="s">
        <v>1156</v>
      </c>
      <c r="J225" s="832" t="s">
        <v>1157</v>
      </c>
      <c r="K225" s="832" t="s">
        <v>1158</v>
      </c>
      <c r="L225" s="835">
        <v>141.25</v>
      </c>
      <c r="M225" s="835">
        <v>141.25</v>
      </c>
      <c r="N225" s="832">
        <v>1</v>
      </c>
      <c r="O225" s="836">
        <v>1</v>
      </c>
      <c r="P225" s="835">
        <v>141.25</v>
      </c>
      <c r="Q225" s="837">
        <v>1</v>
      </c>
      <c r="R225" s="832">
        <v>1</v>
      </c>
      <c r="S225" s="837">
        <v>1</v>
      </c>
      <c r="T225" s="836">
        <v>1</v>
      </c>
      <c r="U225" s="838">
        <v>1</v>
      </c>
    </row>
    <row r="226" spans="1:21" ht="14.4" customHeight="1" x14ac:dyDescent="0.3">
      <c r="A226" s="831">
        <v>25</v>
      </c>
      <c r="B226" s="832" t="s">
        <v>1059</v>
      </c>
      <c r="C226" s="832" t="s">
        <v>1064</v>
      </c>
      <c r="D226" s="833" t="s">
        <v>1592</v>
      </c>
      <c r="E226" s="834" t="s">
        <v>1076</v>
      </c>
      <c r="F226" s="832" t="s">
        <v>1060</v>
      </c>
      <c r="G226" s="832" t="s">
        <v>1163</v>
      </c>
      <c r="H226" s="832" t="s">
        <v>557</v>
      </c>
      <c r="I226" s="832" t="s">
        <v>1242</v>
      </c>
      <c r="J226" s="832" t="s">
        <v>613</v>
      </c>
      <c r="K226" s="832" t="s">
        <v>1243</v>
      </c>
      <c r="L226" s="835">
        <v>35.25</v>
      </c>
      <c r="M226" s="835">
        <v>35.25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25</v>
      </c>
      <c r="B227" s="832" t="s">
        <v>1059</v>
      </c>
      <c r="C227" s="832" t="s">
        <v>1064</v>
      </c>
      <c r="D227" s="833" t="s">
        <v>1592</v>
      </c>
      <c r="E227" s="834" t="s">
        <v>1076</v>
      </c>
      <c r="F227" s="832" t="s">
        <v>1060</v>
      </c>
      <c r="G227" s="832" t="s">
        <v>1163</v>
      </c>
      <c r="H227" s="832" t="s">
        <v>557</v>
      </c>
      <c r="I227" s="832" t="s">
        <v>1166</v>
      </c>
      <c r="J227" s="832" t="s">
        <v>613</v>
      </c>
      <c r="K227" s="832" t="s">
        <v>1167</v>
      </c>
      <c r="L227" s="835">
        <v>17.62</v>
      </c>
      <c r="M227" s="835">
        <v>176.20000000000002</v>
      </c>
      <c r="N227" s="832">
        <v>10</v>
      </c>
      <c r="O227" s="836">
        <v>7.5</v>
      </c>
      <c r="P227" s="835">
        <v>105.72000000000001</v>
      </c>
      <c r="Q227" s="837">
        <v>0.6</v>
      </c>
      <c r="R227" s="832">
        <v>6</v>
      </c>
      <c r="S227" s="837">
        <v>0.6</v>
      </c>
      <c r="T227" s="836">
        <v>4.5</v>
      </c>
      <c r="U227" s="838">
        <v>0.6</v>
      </c>
    </row>
    <row r="228" spans="1:21" ht="14.4" customHeight="1" x14ac:dyDescent="0.3">
      <c r="A228" s="831">
        <v>25</v>
      </c>
      <c r="B228" s="832" t="s">
        <v>1059</v>
      </c>
      <c r="C228" s="832" t="s">
        <v>1064</v>
      </c>
      <c r="D228" s="833" t="s">
        <v>1592</v>
      </c>
      <c r="E228" s="834" t="s">
        <v>1076</v>
      </c>
      <c r="F228" s="832" t="s">
        <v>1060</v>
      </c>
      <c r="G228" s="832" t="s">
        <v>1168</v>
      </c>
      <c r="H228" s="832" t="s">
        <v>557</v>
      </c>
      <c r="I228" s="832" t="s">
        <v>1410</v>
      </c>
      <c r="J228" s="832" t="s">
        <v>679</v>
      </c>
      <c r="K228" s="832" t="s">
        <v>1411</v>
      </c>
      <c r="L228" s="835">
        <v>103.67</v>
      </c>
      <c r="M228" s="835">
        <v>103.67</v>
      </c>
      <c r="N228" s="832">
        <v>1</v>
      </c>
      <c r="O228" s="836">
        <v>0.5</v>
      </c>
      <c r="P228" s="835">
        <v>103.67</v>
      </c>
      <c r="Q228" s="837">
        <v>1</v>
      </c>
      <c r="R228" s="832">
        <v>1</v>
      </c>
      <c r="S228" s="837">
        <v>1</v>
      </c>
      <c r="T228" s="836">
        <v>0.5</v>
      </c>
      <c r="U228" s="838">
        <v>1</v>
      </c>
    </row>
    <row r="229" spans="1:21" ht="14.4" customHeight="1" x14ac:dyDescent="0.3">
      <c r="A229" s="831">
        <v>25</v>
      </c>
      <c r="B229" s="832" t="s">
        <v>1059</v>
      </c>
      <c r="C229" s="832" t="s">
        <v>1064</v>
      </c>
      <c r="D229" s="833" t="s">
        <v>1592</v>
      </c>
      <c r="E229" s="834" t="s">
        <v>1076</v>
      </c>
      <c r="F229" s="832" t="s">
        <v>1060</v>
      </c>
      <c r="G229" s="832" t="s">
        <v>1244</v>
      </c>
      <c r="H229" s="832" t="s">
        <v>557</v>
      </c>
      <c r="I229" s="832" t="s">
        <v>1245</v>
      </c>
      <c r="J229" s="832" t="s">
        <v>1246</v>
      </c>
      <c r="K229" s="832" t="s">
        <v>1247</v>
      </c>
      <c r="L229" s="835">
        <v>127.91</v>
      </c>
      <c r="M229" s="835">
        <v>255.82</v>
      </c>
      <c r="N229" s="832">
        <v>2</v>
      </c>
      <c r="O229" s="836">
        <v>1</v>
      </c>
      <c r="P229" s="835">
        <v>255.82</v>
      </c>
      <c r="Q229" s="837">
        <v>1</v>
      </c>
      <c r="R229" s="832">
        <v>2</v>
      </c>
      <c r="S229" s="837">
        <v>1</v>
      </c>
      <c r="T229" s="836">
        <v>1</v>
      </c>
      <c r="U229" s="838">
        <v>1</v>
      </c>
    </row>
    <row r="230" spans="1:21" ht="14.4" customHeight="1" x14ac:dyDescent="0.3">
      <c r="A230" s="831">
        <v>25</v>
      </c>
      <c r="B230" s="832" t="s">
        <v>1059</v>
      </c>
      <c r="C230" s="832" t="s">
        <v>1064</v>
      </c>
      <c r="D230" s="833" t="s">
        <v>1592</v>
      </c>
      <c r="E230" s="834" t="s">
        <v>1076</v>
      </c>
      <c r="F230" s="832" t="s">
        <v>1060</v>
      </c>
      <c r="G230" s="832" t="s">
        <v>1112</v>
      </c>
      <c r="H230" s="832" t="s">
        <v>590</v>
      </c>
      <c r="I230" s="832" t="s">
        <v>1017</v>
      </c>
      <c r="J230" s="832" t="s">
        <v>735</v>
      </c>
      <c r="K230" s="832" t="s">
        <v>737</v>
      </c>
      <c r="L230" s="835">
        <v>0</v>
      </c>
      <c r="M230" s="835">
        <v>0</v>
      </c>
      <c r="N230" s="832">
        <v>5</v>
      </c>
      <c r="O230" s="836">
        <v>2.5</v>
      </c>
      <c r="P230" s="835">
        <v>0</v>
      </c>
      <c r="Q230" s="837"/>
      <c r="R230" s="832">
        <v>2</v>
      </c>
      <c r="S230" s="837">
        <v>0.4</v>
      </c>
      <c r="T230" s="836">
        <v>1</v>
      </c>
      <c r="U230" s="838">
        <v>0.4</v>
      </c>
    </row>
    <row r="231" spans="1:21" ht="14.4" customHeight="1" x14ac:dyDescent="0.3">
      <c r="A231" s="831">
        <v>25</v>
      </c>
      <c r="B231" s="832" t="s">
        <v>1059</v>
      </c>
      <c r="C231" s="832" t="s">
        <v>1064</v>
      </c>
      <c r="D231" s="833" t="s">
        <v>1592</v>
      </c>
      <c r="E231" s="834" t="s">
        <v>1076</v>
      </c>
      <c r="F231" s="832" t="s">
        <v>1060</v>
      </c>
      <c r="G231" s="832" t="s">
        <v>1132</v>
      </c>
      <c r="H231" s="832" t="s">
        <v>557</v>
      </c>
      <c r="I231" s="832" t="s">
        <v>1305</v>
      </c>
      <c r="J231" s="832" t="s">
        <v>1306</v>
      </c>
      <c r="K231" s="832" t="s">
        <v>1307</v>
      </c>
      <c r="L231" s="835">
        <v>31.32</v>
      </c>
      <c r="M231" s="835">
        <v>62.64</v>
      </c>
      <c r="N231" s="832">
        <v>2</v>
      </c>
      <c r="O231" s="836">
        <v>1</v>
      </c>
      <c r="P231" s="835">
        <v>62.64</v>
      </c>
      <c r="Q231" s="837">
        <v>1</v>
      </c>
      <c r="R231" s="832">
        <v>2</v>
      </c>
      <c r="S231" s="837">
        <v>1</v>
      </c>
      <c r="T231" s="836">
        <v>1</v>
      </c>
      <c r="U231" s="838">
        <v>1</v>
      </c>
    </row>
    <row r="232" spans="1:21" ht="14.4" customHeight="1" x14ac:dyDescent="0.3">
      <c r="A232" s="831">
        <v>25</v>
      </c>
      <c r="B232" s="832" t="s">
        <v>1059</v>
      </c>
      <c r="C232" s="832" t="s">
        <v>1064</v>
      </c>
      <c r="D232" s="833" t="s">
        <v>1592</v>
      </c>
      <c r="E232" s="834" t="s">
        <v>1076</v>
      </c>
      <c r="F232" s="832" t="s">
        <v>1060</v>
      </c>
      <c r="G232" s="832" t="s">
        <v>1182</v>
      </c>
      <c r="H232" s="832" t="s">
        <v>557</v>
      </c>
      <c r="I232" s="832" t="s">
        <v>1183</v>
      </c>
      <c r="J232" s="832" t="s">
        <v>1184</v>
      </c>
      <c r="K232" s="832" t="s">
        <v>716</v>
      </c>
      <c r="L232" s="835">
        <v>0</v>
      </c>
      <c r="M232" s="835">
        <v>0</v>
      </c>
      <c r="N232" s="832">
        <v>2</v>
      </c>
      <c r="O232" s="836">
        <v>0.5</v>
      </c>
      <c r="P232" s="835">
        <v>0</v>
      </c>
      <c r="Q232" s="837"/>
      <c r="R232" s="832">
        <v>2</v>
      </c>
      <c r="S232" s="837">
        <v>1</v>
      </c>
      <c r="T232" s="836">
        <v>0.5</v>
      </c>
      <c r="U232" s="838">
        <v>1</v>
      </c>
    </row>
    <row r="233" spans="1:21" ht="14.4" customHeight="1" x14ac:dyDescent="0.3">
      <c r="A233" s="831">
        <v>25</v>
      </c>
      <c r="B233" s="832" t="s">
        <v>1059</v>
      </c>
      <c r="C233" s="832" t="s">
        <v>1064</v>
      </c>
      <c r="D233" s="833" t="s">
        <v>1592</v>
      </c>
      <c r="E233" s="834" t="s">
        <v>1076</v>
      </c>
      <c r="F233" s="832" t="s">
        <v>1060</v>
      </c>
      <c r="G233" s="832" t="s">
        <v>1182</v>
      </c>
      <c r="H233" s="832" t="s">
        <v>557</v>
      </c>
      <c r="I233" s="832" t="s">
        <v>1421</v>
      </c>
      <c r="J233" s="832" t="s">
        <v>725</v>
      </c>
      <c r="K233" s="832" t="s">
        <v>1422</v>
      </c>
      <c r="L233" s="835">
        <v>0</v>
      </c>
      <c r="M233" s="835">
        <v>0</v>
      </c>
      <c r="N233" s="832">
        <v>1</v>
      </c>
      <c r="O233" s="836">
        <v>0.5</v>
      </c>
      <c r="P233" s="835">
        <v>0</v>
      </c>
      <c r="Q233" s="837"/>
      <c r="R233" s="832">
        <v>1</v>
      </c>
      <c r="S233" s="837">
        <v>1</v>
      </c>
      <c r="T233" s="836">
        <v>0.5</v>
      </c>
      <c r="U233" s="838">
        <v>1</v>
      </c>
    </row>
    <row r="234" spans="1:21" ht="14.4" customHeight="1" x14ac:dyDescent="0.3">
      <c r="A234" s="831">
        <v>25</v>
      </c>
      <c r="B234" s="832" t="s">
        <v>1059</v>
      </c>
      <c r="C234" s="832" t="s">
        <v>1064</v>
      </c>
      <c r="D234" s="833" t="s">
        <v>1592</v>
      </c>
      <c r="E234" s="834" t="s">
        <v>1076</v>
      </c>
      <c r="F234" s="832" t="s">
        <v>1060</v>
      </c>
      <c r="G234" s="832" t="s">
        <v>1427</v>
      </c>
      <c r="H234" s="832" t="s">
        <v>557</v>
      </c>
      <c r="I234" s="832" t="s">
        <v>1428</v>
      </c>
      <c r="J234" s="832" t="s">
        <v>1429</v>
      </c>
      <c r="K234" s="832" t="s">
        <v>1430</v>
      </c>
      <c r="L234" s="835">
        <v>198.61</v>
      </c>
      <c r="M234" s="835">
        <v>198.61</v>
      </c>
      <c r="N234" s="832">
        <v>1</v>
      </c>
      <c r="O234" s="836">
        <v>0.5</v>
      </c>
      <c r="P234" s="835">
        <v>198.61</v>
      </c>
      <c r="Q234" s="837">
        <v>1</v>
      </c>
      <c r="R234" s="832">
        <v>1</v>
      </c>
      <c r="S234" s="837">
        <v>1</v>
      </c>
      <c r="T234" s="836">
        <v>0.5</v>
      </c>
      <c r="U234" s="838">
        <v>1</v>
      </c>
    </row>
    <row r="235" spans="1:21" ht="14.4" customHeight="1" x14ac:dyDescent="0.3">
      <c r="A235" s="831">
        <v>25</v>
      </c>
      <c r="B235" s="832" t="s">
        <v>1059</v>
      </c>
      <c r="C235" s="832" t="s">
        <v>1064</v>
      </c>
      <c r="D235" s="833" t="s">
        <v>1592</v>
      </c>
      <c r="E235" s="834" t="s">
        <v>1076</v>
      </c>
      <c r="F235" s="832" t="s">
        <v>1060</v>
      </c>
      <c r="G235" s="832" t="s">
        <v>1113</v>
      </c>
      <c r="H235" s="832" t="s">
        <v>590</v>
      </c>
      <c r="I235" s="832" t="s">
        <v>980</v>
      </c>
      <c r="J235" s="832" t="s">
        <v>877</v>
      </c>
      <c r="K235" s="832" t="s">
        <v>981</v>
      </c>
      <c r="L235" s="835">
        <v>154.36000000000001</v>
      </c>
      <c r="M235" s="835">
        <v>7409.2800000000025</v>
      </c>
      <c r="N235" s="832">
        <v>48</v>
      </c>
      <c r="O235" s="836">
        <v>44</v>
      </c>
      <c r="P235" s="835">
        <v>4630.8000000000011</v>
      </c>
      <c r="Q235" s="837">
        <v>0.62499999999999989</v>
      </c>
      <c r="R235" s="832">
        <v>30</v>
      </c>
      <c r="S235" s="837">
        <v>0.625</v>
      </c>
      <c r="T235" s="836">
        <v>27</v>
      </c>
      <c r="U235" s="838">
        <v>0.61363636363636365</v>
      </c>
    </row>
    <row r="236" spans="1:21" ht="14.4" customHeight="1" x14ac:dyDescent="0.3">
      <c r="A236" s="831">
        <v>25</v>
      </c>
      <c r="B236" s="832" t="s">
        <v>1059</v>
      </c>
      <c r="C236" s="832" t="s">
        <v>1064</v>
      </c>
      <c r="D236" s="833" t="s">
        <v>1592</v>
      </c>
      <c r="E236" s="834" t="s">
        <v>1098</v>
      </c>
      <c r="F236" s="832" t="s">
        <v>1060</v>
      </c>
      <c r="G236" s="832" t="s">
        <v>1137</v>
      </c>
      <c r="H236" s="832" t="s">
        <v>557</v>
      </c>
      <c r="I236" s="832" t="s">
        <v>1138</v>
      </c>
      <c r="J236" s="832" t="s">
        <v>1139</v>
      </c>
      <c r="K236" s="832" t="s">
        <v>1140</v>
      </c>
      <c r="L236" s="835">
        <v>58.86</v>
      </c>
      <c r="M236" s="835">
        <v>58.86</v>
      </c>
      <c r="N236" s="832">
        <v>1</v>
      </c>
      <c r="O236" s="836">
        <v>0.5</v>
      </c>
      <c r="P236" s="835">
        <v>58.86</v>
      </c>
      <c r="Q236" s="837">
        <v>1</v>
      </c>
      <c r="R236" s="832">
        <v>1</v>
      </c>
      <c r="S236" s="837">
        <v>1</v>
      </c>
      <c r="T236" s="836">
        <v>0.5</v>
      </c>
      <c r="U236" s="838">
        <v>1</v>
      </c>
    </row>
    <row r="237" spans="1:21" ht="14.4" customHeight="1" x14ac:dyDescent="0.3">
      <c r="A237" s="831">
        <v>25</v>
      </c>
      <c r="B237" s="832" t="s">
        <v>1059</v>
      </c>
      <c r="C237" s="832" t="s">
        <v>1064</v>
      </c>
      <c r="D237" s="833" t="s">
        <v>1592</v>
      </c>
      <c r="E237" s="834" t="s">
        <v>1098</v>
      </c>
      <c r="F237" s="832" t="s">
        <v>1060</v>
      </c>
      <c r="G237" s="832" t="s">
        <v>1265</v>
      </c>
      <c r="H237" s="832" t="s">
        <v>557</v>
      </c>
      <c r="I237" s="832" t="s">
        <v>1266</v>
      </c>
      <c r="J237" s="832" t="s">
        <v>635</v>
      </c>
      <c r="K237" s="832" t="s">
        <v>1267</v>
      </c>
      <c r="L237" s="835">
        <v>37.61</v>
      </c>
      <c r="M237" s="835">
        <v>37.61</v>
      </c>
      <c r="N237" s="832">
        <v>1</v>
      </c>
      <c r="O237" s="836">
        <v>0.5</v>
      </c>
      <c r="P237" s="835"/>
      <c r="Q237" s="837">
        <v>0</v>
      </c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25</v>
      </c>
      <c r="B238" s="832" t="s">
        <v>1059</v>
      </c>
      <c r="C238" s="832" t="s">
        <v>1064</v>
      </c>
      <c r="D238" s="833" t="s">
        <v>1592</v>
      </c>
      <c r="E238" s="834" t="s">
        <v>1098</v>
      </c>
      <c r="F238" s="832" t="s">
        <v>1060</v>
      </c>
      <c r="G238" s="832" t="s">
        <v>1198</v>
      </c>
      <c r="H238" s="832" t="s">
        <v>557</v>
      </c>
      <c r="I238" s="832" t="s">
        <v>1431</v>
      </c>
      <c r="J238" s="832" t="s">
        <v>1432</v>
      </c>
      <c r="K238" s="832" t="s">
        <v>1433</v>
      </c>
      <c r="L238" s="835">
        <v>52.87</v>
      </c>
      <c r="M238" s="835">
        <v>52.87</v>
      </c>
      <c r="N238" s="832">
        <v>1</v>
      </c>
      <c r="O238" s="836">
        <v>1</v>
      </c>
      <c r="P238" s="835"/>
      <c r="Q238" s="837">
        <v>0</v>
      </c>
      <c r="R238" s="832"/>
      <c r="S238" s="837">
        <v>0</v>
      </c>
      <c r="T238" s="836"/>
      <c r="U238" s="838">
        <v>0</v>
      </c>
    </row>
    <row r="239" spans="1:21" ht="14.4" customHeight="1" x14ac:dyDescent="0.3">
      <c r="A239" s="831">
        <v>25</v>
      </c>
      <c r="B239" s="832" t="s">
        <v>1059</v>
      </c>
      <c r="C239" s="832" t="s">
        <v>1064</v>
      </c>
      <c r="D239" s="833" t="s">
        <v>1592</v>
      </c>
      <c r="E239" s="834" t="s">
        <v>1098</v>
      </c>
      <c r="F239" s="832" t="s">
        <v>1060</v>
      </c>
      <c r="G239" s="832" t="s">
        <v>1198</v>
      </c>
      <c r="H239" s="832" t="s">
        <v>557</v>
      </c>
      <c r="I239" s="832" t="s">
        <v>1434</v>
      </c>
      <c r="J239" s="832" t="s">
        <v>1327</v>
      </c>
      <c r="K239" s="832" t="s">
        <v>1435</v>
      </c>
      <c r="L239" s="835">
        <v>58.74</v>
      </c>
      <c r="M239" s="835">
        <v>58.74</v>
      </c>
      <c r="N239" s="832">
        <v>1</v>
      </c>
      <c r="O239" s="836">
        <v>1</v>
      </c>
      <c r="P239" s="835">
        <v>58.74</v>
      </c>
      <c r="Q239" s="837">
        <v>1</v>
      </c>
      <c r="R239" s="832">
        <v>1</v>
      </c>
      <c r="S239" s="837">
        <v>1</v>
      </c>
      <c r="T239" s="836">
        <v>1</v>
      </c>
      <c r="U239" s="838">
        <v>1</v>
      </c>
    </row>
    <row r="240" spans="1:21" ht="14.4" customHeight="1" x14ac:dyDescent="0.3">
      <c r="A240" s="831">
        <v>25</v>
      </c>
      <c r="B240" s="832" t="s">
        <v>1059</v>
      </c>
      <c r="C240" s="832" t="s">
        <v>1064</v>
      </c>
      <c r="D240" s="833" t="s">
        <v>1592</v>
      </c>
      <c r="E240" s="834" t="s">
        <v>1098</v>
      </c>
      <c r="F240" s="832" t="s">
        <v>1060</v>
      </c>
      <c r="G240" s="832" t="s">
        <v>1136</v>
      </c>
      <c r="H240" s="832" t="s">
        <v>590</v>
      </c>
      <c r="I240" s="832" t="s">
        <v>1007</v>
      </c>
      <c r="J240" s="832" t="s">
        <v>1008</v>
      </c>
      <c r="K240" s="832" t="s">
        <v>1009</v>
      </c>
      <c r="L240" s="835">
        <v>3231.81</v>
      </c>
      <c r="M240" s="835">
        <v>6463.62</v>
      </c>
      <c r="N240" s="832">
        <v>2</v>
      </c>
      <c r="O240" s="836">
        <v>1</v>
      </c>
      <c r="P240" s="835">
        <v>6463.62</v>
      </c>
      <c r="Q240" s="837">
        <v>1</v>
      </c>
      <c r="R240" s="832">
        <v>2</v>
      </c>
      <c r="S240" s="837">
        <v>1</v>
      </c>
      <c r="T240" s="836">
        <v>1</v>
      </c>
      <c r="U240" s="838">
        <v>1</v>
      </c>
    </row>
    <row r="241" spans="1:21" ht="14.4" customHeight="1" x14ac:dyDescent="0.3">
      <c r="A241" s="831">
        <v>25</v>
      </c>
      <c r="B241" s="832" t="s">
        <v>1059</v>
      </c>
      <c r="C241" s="832" t="s">
        <v>1064</v>
      </c>
      <c r="D241" s="833" t="s">
        <v>1592</v>
      </c>
      <c r="E241" s="834" t="s">
        <v>1098</v>
      </c>
      <c r="F241" s="832" t="s">
        <v>1060</v>
      </c>
      <c r="G241" s="832" t="s">
        <v>1213</v>
      </c>
      <c r="H241" s="832" t="s">
        <v>557</v>
      </c>
      <c r="I241" s="832" t="s">
        <v>1214</v>
      </c>
      <c r="J241" s="832" t="s">
        <v>1215</v>
      </c>
      <c r="K241" s="832" t="s">
        <v>1216</v>
      </c>
      <c r="L241" s="835">
        <v>121.07</v>
      </c>
      <c r="M241" s="835">
        <v>242.14</v>
      </c>
      <c r="N241" s="832">
        <v>2</v>
      </c>
      <c r="O241" s="836">
        <v>1.5</v>
      </c>
      <c r="P241" s="835"/>
      <c r="Q241" s="837">
        <v>0</v>
      </c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25</v>
      </c>
      <c r="B242" s="832" t="s">
        <v>1059</v>
      </c>
      <c r="C242" s="832" t="s">
        <v>1064</v>
      </c>
      <c r="D242" s="833" t="s">
        <v>1592</v>
      </c>
      <c r="E242" s="834" t="s">
        <v>1098</v>
      </c>
      <c r="F242" s="832" t="s">
        <v>1060</v>
      </c>
      <c r="G242" s="832" t="s">
        <v>1125</v>
      </c>
      <c r="H242" s="832" t="s">
        <v>557</v>
      </c>
      <c r="I242" s="832" t="s">
        <v>1126</v>
      </c>
      <c r="J242" s="832" t="s">
        <v>834</v>
      </c>
      <c r="K242" s="832" t="s">
        <v>1127</v>
      </c>
      <c r="L242" s="835">
        <v>48.09</v>
      </c>
      <c r="M242" s="835">
        <v>144.27000000000001</v>
      </c>
      <c r="N242" s="832">
        <v>3</v>
      </c>
      <c r="O242" s="836">
        <v>2.5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25</v>
      </c>
      <c r="B243" s="832" t="s">
        <v>1059</v>
      </c>
      <c r="C243" s="832" t="s">
        <v>1064</v>
      </c>
      <c r="D243" s="833" t="s">
        <v>1592</v>
      </c>
      <c r="E243" s="834" t="s">
        <v>1098</v>
      </c>
      <c r="F243" s="832" t="s">
        <v>1060</v>
      </c>
      <c r="G243" s="832" t="s">
        <v>1125</v>
      </c>
      <c r="H243" s="832" t="s">
        <v>557</v>
      </c>
      <c r="I243" s="832" t="s">
        <v>1126</v>
      </c>
      <c r="J243" s="832" t="s">
        <v>834</v>
      </c>
      <c r="K243" s="832" t="s">
        <v>1127</v>
      </c>
      <c r="L243" s="835">
        <v>42.14</v>
      </c>
      <c r="M243" s="835">
        <v>42.14</v>
      </c>
      <c r="N243" s="832">
        <v>1</v>
      </c>
      <c r="O243" s="836">
        <v>1</v>
      </c>
      <c r="P243" s="835">
        <v>42.14</v>
      </c>
      <c r="Q243" s="837">
        <v>1</v>
      </c>
      <c r="R243" s="832">
        <v>1</v>
      </c>
      <c r="S243" s="837">
        <v>1</v>
      </c>
      <c r="T243" s="836">
        <v>1</v>
      </c>
      <c r="U243" s="838">
        <v>1</v>
      </c>
    </row>
    <row r="244" spans="1:21" ht="14.4" customHeight="1" x14ac:dyDescent="0.3">
      <c r="A244" s="831">
        <v>25</v>
      </c>
      <c r="B244" s="832" t="s">
        <v>1059</v>
      </c>
      <c r="C244" s="832" t="s">
        <v>1064</v>
      </c>
      <c r="D244" s="833" t="s">
        <v>1592</v>
      </c>
      <c r="E244" s="834" t="s">
        <v>1098</v>
      </c>
      <c r="F244" s="832" t="s">
        <v>1060</v>
      </c>
      <c r="G244" s="832" t="s">
        <v>1144</v>
      </c>
      <c r="H244" s="832" t="s">
        <v>557</v>
      </c>
      <c r="I244" s="832" t="s">
        <v>1436</v>
      </c>
      <c r="J244" s="832" t="s">
        <v>1437</v>
      </c>
      <c r="K244" s="832" t="s">
        <v>1438</v>
      </c>
      <c r="L244" s="835">
        <v>76.180000000000007</v>
      </c>
      <c r="M244" s="835">
        <v>152.36000000000001</v>
      </c>
      <c r="N244" s="832">
        <v>2</v>
      </c>
      <c r="O244" s="836">
        <v>1.5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25</v>
      </c>
      <c r="B245" s="832" t="s">
        <v>1059</v>
      </c>
      <c r="C245" s="832" t="s">
        <v>1064</v>
      </c>
      <c r="D245" s="833" t="s">
        <v>1592</v>
      </c>
      <c r="E245" s="834" t="s">
        <v>1098</v>
      </c>
      <c r="F245" s="832" t="s">
        <v>1060</v>
      </c>
      <c r="G245" s="832" t="s">
        <v>1144</v>
      </c>
      <c r="H245" s="832" t="s">
        <v>557</v>
      </c>
      <c r="I245" s="832" t="s">
        <v>1145</v>
      </c>
      <c r="J245" s="832" t="s">
        <v>1146</v>
      </c>
      <c r="K245" s="832" t="s">
        <v>1147</v>
      </c>
      <c r="L245" s="835">
        <v>19.579999999999998</v>
      </c>
      <c r="M245" s="835">
        <v>19.579999999999998</v>
      </c>
      <c r="N245" s="832">
        <v>1</v>
      </c>
      <c r="O245" s="836">
        <v>0.5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25</v>
      </c>
      <c r="B246" s="832" t="s">
        <v>1059</v>
      </c>
      <c r="C246" s="832" t="s">
        <v>1064</v>
      </c>
      <c r="D246" s="833" t="s">
        <v>1592</v>
      </c>
      <c r="E246" s="834" t="s">
        <v>1098</v>
      </c>
      <c r="F246" s="832" t="s">
        <v>1060</v>
      </c>
      <c r="G246" s="832" t="s">
        <v>1144</v>
      </c>
      <c r="H246" s="832" t="s">
        <v>557</v>
      </c>
      <c r="I246" s="832" t="s">
        <v>1439</v>
      </c>
      <c r="J246" s="832" t="s">
        <v>1146</v>
      </c>
      <c r="K246" s="832" t="s">
        <v>1440</v>
      </c>
      <c r="L246" s="835">
        <v>76.180000000000007</v>
      </c>
      <c r="M246" s="835">
        <v>76.180000000000007</v>
      </c>
      <c r="N246" s="832">
        <v>1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25</v>
      </c>
      <c r="B247" s="832" t="s">
        <v>1059</v>
      </c>
      <c r="C247" s="832" t="s">
        <v>1064</v>
      </c>
      <c r="D247" s="833" t="s">
        <v>1592</v>
      </c>
      <c r="E247" s="834" t="s">
        <v>1098</v>
      </c>
      <c r="F247" s="832" t="s">
        <v>1060</v>
      </c>
      <c r="G247" s="832" t="s">
        <v>1356</v>
      </c>
      <c r="H247" s="832" t="s">
        <v>557</v>
      </c>
      <c r="I247" s="832" t="s">
        <v>1441</v>
      </c>
      <c r="J247" s="832" t="s">
        <v>1442</v>
      </c>
      <c r="K247" s="832" t="s">
        <v>1443</v>
      </c>
      <c r="L247" s="835">
        <v>83.79</v>
      </c>
      <c r="M247" s="835">
        <v>83.79</v>
      </c>
      <c r="N247" s="832">
        <v>1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25</v>
      </c>
      <c r="B248" s="832" t="s">
        <v>1059</v>
      </c>
      <c r="C248" s="832" t="s">
        <v>1064</v>
      </c>
      <c r="D248" s="833" t="s">
        <v>1592</v>
      </c>
      <c r="E248" s="834" t="s">
        <v>1098</v>
      </c>
      <c r="F248" s="832" t="s">
        <v>1060</v>
      </c>
      <c r="G248" s="832" t="s">
        <v>1108</v>
      </c>
      <c r="H248" s="832" t="s">
        <v>557</v>
      </c>
      <c r="I248" s="832" t="s">
        <v>1109</v>
      </c>
      <c r="J248" s="832" t="s">
        <v>1110</v>
      </c>
      <c r="K248" s="832" t="s">
        <v>1111</v>
      </c>
      <c r="L248" s="835">
        <v>132.97999999999999</v>
      </c>
      <c r="M248" s="835">
        <v>930.8599999999999</v>
      </c>
      <c r="N248" s="832">
        <v>7</v>
      </c>
      <c r="O248" s="836">
        <v>5</v>
      </c>
      <c r="P248" s="835">
        <v>664.9</v>
      </c>
      <c r="Q248" s="837">
        <v>0.7142857142857143</v>
      </c>
      <c r="R248" s="832">
        <v>5</v>
      </c>
      <c r="S248" s="837">
        <v>0.7142857142857143</v>
      </c>
      <c r="T248" s="836">
        <v>4</v>
      </c>
      <c r="U248" s="838">
        <v>0.8</v>
      </c>
    </row>
    <row r="249" spans="1:21" ht="14.4" customHeight="1" x14ac:dyDescent="0.3">
      <c r="A249" s="831">
        <v>25</v>
      </c>
      <c r="B249" s="832" t="s">
        <v>1059</v>
      </c>
      <c r="C249" s="832" t="s">
        <v>1064</v>
      </c>
      <c r="D249" s="833" t="s">
        <v>1592</v>
      </c>
      <c r="E249" s="834" t="s">
        <v>1098</v>
      </c>
      <c r="F249" s="832" t="s">
        <v>1060</v>
      </c>
      <c r="G249" s="832" t="s">
        <v>1444</v>
      </c>
      <c r="H249" s="832" t="s">
        <v>557</v>
      </c>
      <c r="I249" s="832" t="s">
        <v>1445</v>
      </c>
      <c r="J249" s="832" t="s">
        <v>1446</v>
      </c>
      <c r="K249" s="832" t="s">
        <v>1447</v>
      </c>
      <c r="L249" s="835">
        <v>57.48</v>
      </c>
      <c r="M249" s="835">
        <v>57.48</v>
      </c>
      <c r="N249" s="832">
        <v>1</v>
      </c>
      <c r="O249" s="836">
        <v>1</v>
      </c>
      <c r="P249" s="835"/>
      <c r="Q249" s="837">
        <v>0</v>
      </c>
      <c r="R249" s="832"/>
      <c r="S249" s="837">
        <v>0</v>
      </c>
      <c r="T249" s="836"/>
      <c r="U249" s="838">
        <v>0</v>
      </c>
    </row>
    <row r="250" spans="1:21" ht="14.4" customHeight="1" x14ac:dyDescent="0.3">
      <c r="A250" s="831">
        <v>25</v>
      </c>
      <c r="B250" s="832" t="s">
        <v>1059</v>
      </c>
      <c r="C250" s="832" t="s">
        <v>1064</v>
      </c>
      <c r="D250" s="833" t="s">
        <v>1592</v>
      </c>
      <c r="E250" s="834" t="s">
        <v>1098</v>
      </c>
      <c r="F250" s="832" t="s">
        <v>1060</v>
      </c>
      <c r="G250" s="832" t="s">
        <v>1332</v>
      </c>
      <c r="H250" s="832" t="s">
        <v>557</v>
      </c>
      <c r="I250" s="832" t="s">
        <v>1333</v>
      </c>
      <c r="J250" s="832" t="s">
        <v>1334</v>
      </c>
      <c r="K250" s="832" t="s">
        <v>1335</v>
      </c>
      <c r="L250" s="835">
        <v>38.56</v>
      </c>
      <c r="M250" s="835">
        <v>38.56</v>
      </c>
      <c r="N250" s="832">
        <v>1</v>
      </c>
      <c r="O250" s="836">
        <v>1</v>
      </c>
      <c r="P250" s="835"/>
      <c r="Q250" s="837">
        <v>0</v>
      </c>
      <c r="R250" s="832"/>
      <c r="S250" s="837">
        <v>0</v>
      </c>
      <c r="T250" s="836"/>
      <c r="U250" s="838">
        <v>0</v>
      </c>
    </row>
    <row r="251" spans="1:21" ht="14.4" customHeight="1" x14ac:dyDescent="0.3">
      <c r="A251" s="831">
        <v>25</v>
      </c>
      <c r="B251" s="832" t="s">
        <v>1059</v>
      </c>
      <c r="C251" s="832" t="s">
        <v>1064</v>
      </c>
      <c r="D251" s="833" t="s">
        <v>1592</v>
      </c>
      <c r="E251" s="834" t="s">
        <v>1098</v>
      </c>
      <c r="F251" s="832" t="s">
        <v>1060</v>
      </c>
      <c r="G251" s="832" t="s">
        <v>1448</v>
      </c>
      <c r="H251" s="832" t="s">
        <v>590</v>
      </c>
      <c r="I251" s="832" t="s">
        <v>1449</v>
      </c>
      <c r="J251" s="832" t="s">
        <v>1450</v>
      </c>
      <c r="K251" s="832" t="s">
        <v>1451</v>
      </c>
      <c r="L251" s="835">
        <v>135.5</v>
      </c>
      <c r="M251" s="835">
        <v>135.5</v>
      </c>
      <c r="N251" s="832">
        <v>1</v>
      </c>
      <c r="O251" s="836">
        <v>0.5</v>
      </c>
      <c r="P251" s="835">
        <v>135.5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" customHeight="1" x14ac:dyDescent="0.3">
      <c r="A252" s="831">
        <v>25</v>
      </c>
      <c r="B252" s="832" t="s">
        <v>1059</v>
      </c>
      <c r="C252" s="832" t="s">
        <v>1064</v>
      </c>
      <c r="D252" s="833" t="s">
        <v>1592</v>
      </c>
      <c r="E252" s="834" t="s">
        <v>1098</v>
      </c>
      <c r="F252" s="832" t="s">
        <v>1060</v>
      </c>
      <c r="G252" s="832" t="s">
        <v>1152</v>
      </c>
      <c r="H252" s="832" t="s">
        <v>557</v>
      </c>
      <c r="I252" s="832" t="s">
        <v>1153</v>
      </c>
      <c r="J252" s="832" t="s">
        <v>832</v>
      </c>
      <c r="K252" s="832" t="s">
        <v>1154</v>
      </c>
      <c r="L252" s="835">
        <v>34.19</v>
      </c>
      <c r="M252" s="835">
        <v>102.57</v>
      </c>
      <c r="N252" s="832">
        <v>3</v>
      </c>
      <c r="O252" s="836">
        <v>1.5</v>
      </c>
      <c r="P252" s="835">
        <v>102.57</v>
      </c>
      <c r="Q252" s="837">
        <v>1</v>
      </c>
      <c r="R252" s="832">
        <v>3</v>
      </c>
      <c r="S252" s="837">
        <v>1</v>
      </c>
      <c r="T252" s="836">
        <v>1.5</v>
      </c>
      <c r="U252" s="838">
        <v>1</v>
      </c>
    </row>
    <row r="253" spans="1:21" ht="14.4" customHeight="1" x14ac:dyDescent="0.3">
      <c r="A253" s="831">
        <v>25</v>
      </c>
      <c r="B253" s="832" t="s">
        <v>1059</v>
      </c>
      <c r="C253" s="832" t="s">
        <v>1064</v>
      </c>
      <c r="D253" s="833" t="s">
        <v>1592</v>
      </c>
      <c r="E253" s="834" t="s">
        <v>1098</v>
      </c>
      <c r="F253" s="832" t="s">
        <v>1060</v>
      </c>
      <c r="G253" s="832" t="s">
        <v>1452</v>
      </c>
      <c r="H253" s="832" t="s">
        <v>557</v>
      </c>
      <c r="I253" s="832" t="s">
        <v>1453</v>
      </c>
      <c r="J253" s="832" t="s">
        <v>1454</v>
      </c>
      <c r="K253" s="832" t="s">
        <v>1455</v>
      </c>
      <c r="L253" s="835">
        <v>0</v>
      </c>
      <c r="M253" s="835">
        <v>0</v>
      </c>
      <c r="N253" s="832">
        <v>1</v>
      </c>
      <c r="O253" s="836">
        <v>1</v>
      </c>
      <c r="P253" s="835"/>
      <c r="Q253" s="837"/>
      <c r="R253" s="832"/>
      <c r="S253" s="837">
        <v>0</v>
      </c>
      <c r="T253" s="836"/>
      <c r="U253" s="838">
        <v>0</v>
      </c>
    </row>
    <row r="254" spans="1:21" ht="14.4" customHeight="1" x14ac:dyDescent="0.3">
      <c r="A254" s="831">
        <v>25</v>
      </c>
      <c r="B254" s="832" t="s">
        <v>1059</v>
      </c>
      <c r="C254" s="832" t="s">
        <v>1064</v>
      </c>
      <c r="D254" s="833" t="s">
        <v>1592</v>
      </c>
      <c r="E254" s="834" t="s">
        <v>1098</v>
      </c>
      <c r="F254" s="832" t="s">
        <v>1060</v>
      </c>
      <c r="G254" s="832" t="s">
        <v>1163</v>
      </c>
      <c r="H254" s="832" t="s">
        <v>557</v>
      </c>
      <c r="I254" s="832" t="s">
        <v>1242</v>
      </c>
      <c r="J254" s="832" t="s">
        <v>613</v>
      </c>
      <c r="K254" s="832" t="s">
        <v>1243</v>
      </c>
      <c r="L254" s="835">
        <v>35.25</v>
      </c>
      <c r="M254" s="835">
        <v>70.5</v>
      </c>
      <c r="N254" s="832">
        <v>2</v>
      </c>
      <c r="O254" s="836">
        <v>1</v>
      </c>
      <c r="P254" s="835">
        <v>35.25</v>
      </c>
      <c r="Q254" s="837">
        <v>0.5</v>
      </c>
      <c r="R254" s="832">
        <v>1</v>
      </c>
      <c r="S254" s="837">
        <v>0.5</v>
      </c>
      <c r="T254" s="836">
        <v>0.5</v>
      </c>
      <c r="U254" s="838">
        <v>0.5</v>
      </c>
    </row>
    <row r="255" spans="1:21" ht="14.4" customHeight="1" x14ac:dyDescent="0.3">
      <c r="A255" s="831">
        <v>25</v>
      </c>
      <c r="B255" s="832" t="s">
        <v>1059</v>
      </c>
      <c r="C255" s="832" t="s">
        <v>1064</v>
      </c>
      <c r="D255" s="833" t="s">
        <v>1592</v>
      </c>
      <c r="E255" s="834" t="s">
        <v>1098</v>
      </c>
      <c r="F255" s="832" t="s">
        <v>1060</v>
      </c>
      <c r="G255" s="832" t="s">
        <v>1163</v>
      </c>
      <c r="H255" s="832" t="s">
        <v>557</v>
      </c>
      <c r="I255" s="832" t="s">
        <v>1166</v>
      </c>
      <c r="J255" s="832" t="s">
        <v>613</v>
      </c>
      <c r="K255" s="832" t="s">
        <v>1167</v>
      </c>
      <c r="L255" s="835">
        <v>17.62</v>
      </c>
      <c r="M255" s="835">
        <v>370.02000000000004</v>
      </c>
      <c r="N255" s="832">
        <v>21</v>
      </c>
      <c r="O255" s="836">
        <v>14.5</v>
      </c>
      <c r="P255" s="835">
        <v>211.44000000000003</v>
      </c>
      <c r="Q255" s="837">
        <v>0.5714285714285714</v>
      </c>
      <c r="R255" s="832">
        <v>12</v>
      </c>
      <c r="S255" s="837">
        <v>0.5714285714285714</v>
      </c>
      <c r="T255" s="836">
        <v>8.5</v>
      </c>
      <c r="U255" s="838">
        <v>0.58620689655172409</v>
      </c>
    </row>
    <row r="256" spans="1:21" ht="14.4" customHeight="1" x14ac:dyDescent="0.3">
      <c r="A256" s="831">
        <v>25</v>
      </c>
      <c r="B256" s="832" t="s">
        <v>1059</v>
      </c>
      <c r="C256" s="832" t="s">
        <v>1064</v>
      </c>
      <c r="D256" s="833" t="s">
        <v>1592</v>
      </c>
      <c r="E256" s="834" t="s">
        <v>1098</v>
      </c>
      <c r="F256" s="832" t="s">
        <v>1060</v>
      </c>
      <c r="G256" s="832" t="s">
        <v>1168</v>
      </c>
      <c r="H256" s="832" t="s">
        <v>557</v>
      </c>
      <c r="I256" s="832" t="s">
        <v>1171</v>
      </c>
      <c r="J256" s="832" t="s">
        <v>679</v>
      </c>
      <c r="K256" s="832" t="s">
        <v>1172</v>
      </c>
      <c r="L256" s="835">
        <v>32.25</v>
      </c>
      <c r="M256" s="835">
        <v>32.25</v>
      </c>
      <c r="N256" s="832">
        <v>1</v>
      </c>
      <c r="O256" s="836">
        <v>1</v>
      </c>
      <c r="P256" s="835">
        <v>32.25</v>
      </c>
      <c r="Q256" s="837">
        <v>1</v>
      </c>
      <c r="R256" s="832">
        <v>1</v>
      </c>
      <c r="S256" s="837">
        <v>1</v>
      </c>
      <c r="T256" s="836">
        <v>1</v>
      </c>
      <c r="U256" s="838">
        <v>1</v>
      </c>
    </row>
    <row r="257" spans="1:21" ht="14.4" customHeight="1" x14ac:dyDescent="0.3">
      <c r="A257" s="831">
        <v>25</v>
      </c>
      <c r="B257" s="832" t="s">
        <v>1059</v>
      </c>
      <c r="C257" s="832" t="s">
        <v>1064</v>
      </c>
      <c r="D257" s="833" t="s">
        <v>1592</v>
      </c>
      <c r="E257" s="834" t="s">
        <v>1098</v>
      </c>
      <c r="F257" s="832" t="s">
        <v>1060</v>
      </c>
      <c r="G257" s="832" t="s">
        <v>1399</v>
      </c>
      <c r="H257" s="832" t="s">
        <v>590</v>
      </c>
      <c r="I257" s="832" t="s">
        <v>935</v>
      </c>
      <c r="J257" s="832" t="s">
        <v>936</v>
      </c>
      <c r="K257" s="832" t="s">
        <v>937</v>
      </c>
      <c r="L257" s="835">
        <v>16.12</v>
      </c>
      <c r="M257" s="835">
        <v>16.12</v>
      </c>
      <c r="N257" s="832">
        <v>1</v>
      </c>
      <c r="O257" s="836">
        <v>0.5</v>
      </c>
      <c r="P257" s="835">
        <v>16.12</v>
      </c>
      <c r="Q257" s="837">
        <v>1</v>
      </c>
      <c r="R257" s="832">
        <v>1</v>
      </c>
      <c r="S257" s="837">
        <v>1</v>
      </c>
      <c r="T257" s="836">
        <v>0.5</v>
      </c>
      <c r="U257" s="838">
        <v>1</v>
      </c>
    </row>
    <row r="258" spans="1:21" ht="14.4" customHeight="1" x14ac:dyDescent="0.3">
      <c r="A258" s="831">
        <v>25</v>
      </c>
      <c r="B258" s="832" t="s">
        <v>1059</v>
      </c>
      <c r="C258" s="832" t="s">
        <v>1064</v>
      </c>
      <c r="D258" s="833" t="s">
        <v>1592</v>
      </c>
      <c r="E258" s="834" t="s">
        <v>1098</v>
      </c>
      <c r="F258" s="832" t="s">
        <v>1060</v>
      </c>
      <c r="G258" s="832" t="s">
        <v>1456</v>
      </c>
      <c r="H258" s="832" t="s">
        <v>557</v>
      </c>
      <c r="I258" s="832" t="s">
        <v>1457</v>
      </c>
      <c r="J258" s="832" t="s">
        <v>1458</v>
      </c>
      <c r="K258" s="832" t="s">
        <v>1459</v>
      </c>
      <c r="L258" s="835">
        <v>0</v>
      </c>
      <c r="M258" s="835">
        <v>0</v>
      </c>
      <c r="N258" s="832">
        <v>1</v>
      </c>
      <c r="O258" s="836">
        <v>0.5</v>
      </c>
      <c r="P258" s="835">
        <v>0</v>
      </c>
      <c r="Q258" s="837"/>
      <c r="R258" s="832">
        <v>1</v>
      </c>
      <c r="S258" s="837">
        <v>1</v>
      </c>
      <c r="T258" s="836">
        <v>0.5</v>
      </c>
      <c r="U258" s="838">
        <v>1</v>
      </c>
    </row>
    <row r="259" spans="1:21" ht="14.4" customHeight="1" x14ac:dyDescent="0.3">
      <c r="A259" s="831">
        <v>25</v>
      </c>
      <c r="B259" s="832" t="s">
        <v>1059</v>
      </c>
      <c r="C259" s="832" t="s">
        <v>1064</v>
      </c>
      <c r="D259" s="833" t="s">
        <v>1592</v>
      </c>
      <c r="E259" s="834" t="s">
        <v>1098</v>
      </c>
      <c r="F259" s="832" t="s">
        <v>1060</v>
      </c>
      <c r="G259" s="832" t="s">
        <v>1112</v>
      </c>
      <c r="H259" s="832" t="s">
        <v>590</v>
      </c>
      <c r="I259" s="832" t="s">
        <v>1017</v>
      </c>
      <c r="J259" s="832" t="s">
        <v>735</v>
      </c>
      <c r="K259" s="832" t="s">
        <v>737</v>
      </c>
      <c r="L259" s="835">
        <v>0</v>
      </c>
      <c r="M259" s="835">
        <v>0</v>
      </c>
      <c r="N259" s="832">
        <v>2</v>
      </c>
      <c r="O259" s="836">
        <v>1</v>
      </c>
      <c r="P259" s="835"/>
      <c r="Q259" s="837"/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25</v>
      </c>
      <c r="B260" s="832" t="s">
        <v>1059</v>
      </c>
      <c r="C260" s="832" t="s">
        <v>1064</v>
      </c>
      <c r="D260" s="833" t="s">
        <v>1592</v>
      </c>
      <c r="E260" s="834" t="s">
        <v>1098</v>
      </c>
      <c r="F260" s="832" t="s">
        <v>1060</v>
      </c>
      <c r="G260" s="832" t="s">
        <v>1460</v>
      </c>
      <c r="H260" s="832" t="s">
        <v>557</v>
      </c>
      <c r="I260" s="832" t="s">
        <v>1461</v>
      </c>
      <c r="J260" s="832" t="s">
        <v>848</v>
      </c>
      <c r="K260" s="832" t="s">
        <v>1462</v>
      </c>
      <c r="L260" s="835">
        <v>219.37</v>
      </c>
      <c r="M260" s="835">
        <v>658.11</v>
      </c>
      <c r="N260" s="832">
        <v>3</v>
      </c>
      <c r="O260" s="836">
        <v>0.5</v>
      </c>
      <c r="P260" s="835">
        <v>658.11</v>
      </c>
      <c r="Q260" s="837">
        <v>1</v>
      </c>
      <c r="R260" s="832">
        <v>3</v>
      </c>
      <c r="S260" s="837">
        <v>1</v>
      </c>
      <c r="T260" s="836">
        <v>0.5</v>
      </c>
      <c r="U260" s="838">
        <v>1</v>
      </c>
    </row>
    <row r="261" spans="1:21" ht="14.4" customHeight="1" x14ac:dyDescent="0.3">
      <c r="A261" s="831">
        <v>25</v>
      </c>
      <c r="B261" s="832" t="s">
        <v>1059</v>
      </c>
      <c r="C261" s="832" t="s">
        <v>1064</v>
      </c>
      <c r="D261" s="833" t="s">
        <v>1592</v>
      </c>
      <c r="E261" s="834" t="s">
        <v>1098</v>
      </c>
      <c r="F261" s="832" t="s">
        <v>1060</v>
      </c>
      <c r="G261" s="832" t="s">
        <v>1132</v>
      </c>
      <c r="H261" s="832" t="s">
        <v>557</v>
      </c>
      <c r="I261" s="832" t="s">
        <v>1463</v>
      </c>
      <c r="J261" s="832" t="s">
        <v>1464</v>
      </c>
      <c r="K261" s="832" t="s">
        <v>1465</v>
      </c>
      <c r="L261" s="835">
        <v>31.32</v>
      </c>
      <c r="M261" s="835">
        <v>31.32</v>
      </c>
      <c r="N261" s="832">
        <v>1</v>
      </c>
      <c r="O261" s="836">
        <v>0.5</v>
      </c>
      <c r="P261" s="835"/>
      <c r="Q261" s="837">
        <v>0</v>
      </c>
      <c r="R261" s="832"/>
      <c r="S261" s="837">
        <v>0</v>
      </c>
      <c r="T261" s="836"/>
      <c r="U261" s="838">
        <v>0</v>
      </c>
    </row>
    <row r="262" spans="1:21" ht="14.4" customHeight="1" x14ac:dyDescent="0.3">
      <c r="A262" s="831">
        <v>25</v>
      </c>
      <c r="B262" s="832" t="s">
        <v>1059</v>
      </c>
      <c r="C262" s="832" t="s">
        <v>1064</v>
      </c>
      <c r="D262" s="833" t="s">
        <v>1592</v>
      </c>
      <c r="E262" s="834" t="s">
        <v>1098</v>
      </c>
      <c r="F262" s="832" t="s">
        <v>1060</v>
      </c>
      <c r="G262" s="832" t="s">
        <v>1182</v>
      </c>
      <c r="H262" s="832" t="s">
        <v>557</v>
      </c>
      <c r="I262" s="832" t="s">
        <v>1466</v>
      </c>
      <c r="J262" s="832" t="s">
        <v>1184</v>
      </c>
      <c r="K262" s="832" t="s">
        <v>1467</v>
      </c>
      <c r="L262" s="835">
        <v>0</v>
      </c>
      <c r="M262" s="835">
        <v>0</v>
      </c>
      <c r="N262" s="832">
        <v>4</v>
      </c>
      <c r="O262" s="836">
        <v>4</v>
      </c>
      <c r="P262" s="835">
        <v>0</v>
      </c>
      <c r="Q262" s="837"/>
      <c r="R262" s="832">
        <v>2</v>
      </c>
      <c r="S262" s="837">
        <v>0.5</v>
      </c>
      <c r="T262" s="836">
        <v>2</v>
      </c>
      <c r="U262" s="838">
        <v>0.5</v>
      </c>
    </row>
    <row r="263" spans="1:21" ht="14.4" customHeight="1" x14ac:dyDescent="0.3">
      <c r="A263" s="831">
        <v>25</v>
      </c>
      <c r="B263" s="832" t="s">
        <v>1059</v>
      </c>
      <c r="C263" s="832" t="s">
        <v>1064</v>
      </c>
      <c r="D263" s="833" t="s">
        <v>1592</v>
      </c>
      <c r="E263" s="834" t="s">
        <v>1098</v>
      </c>
      <c r="F263" s="832" t="s">
        <v>1060</v>
      </c>
      <c r="G263" s="832" t="s">
        <v>1182</v>
      </c>
      <c r="H263" s="832" t="s">
        <v>557</v>
      </c>
      <c r="I263" s="832" t="s">
        <v>1468</v>
      </c>
      <c r="J263" s="832" t="s">
        <v>1184</v>
      </c>
      <c r="K263" s="832" t="s">
        <v>1469</v>
      </c>
      <c r="L263" s="835">
        <v>0</v>
      </c>
      <c r="M263" s="835">
        <v>0</v>
      </c>
      <c r="N263" s="832">
        <v>1</v>
      </c>
      <c r="O263" s="836">
        <v>1</v>
      </c>
      <c r="P263" s="835">
        <v>0</v>
      </c>
      <c r="Q263" s="837"/>
      <c r="R263" s="832">
        <v>1</v>
      </c>
      <c r="S263" s="837">
        <v>1</v>
      </c>
      <c r="T263" s="836">
        <v>1</v>
      </c>
      <c r="U263" s="838">
        <v>1</v>
      </c>
    </row>
    <row r="264" spans="1:21" ht="14.4" customHeight="1" x14ac:dyDescent="0.3">
      <c r="A264" s="831">
        <v>25</v>
      </c>
      <c r="B264" s="832" t="s">
        <v>1059</v>
      </c>
      <c r="C264" s="832" t="s">
        <v>1064</v>
      </c>
      <c r="D264" s="833" t="s">
        <v>1592</v>
      </c>
      <c r="E264" s="834" t="s">
        <v>1098</v>
      </c>
      <c r="F264" s="832" t="s">
        <v>1060</v>
      </c>
      <c r="G264" s="832" t="s">
        <v>1113</v>
      </c>
      <c r="H264" s="832" t="s">
        <v>590</v>
      </c>
      <c r="I264" s="832" t="s">
        <v>980</v>
      </c>
      <c r="J264" s="832" t="s">
        <v>877</v>
      </c>
      <c r="K264" s="832" t="s">
        <v>981</v>
      </c>
      <c r="L264" s="835">
        <v>154.36000000000001</v>
      </c>
      <c r="M264" s="835">
        <v>6791.8400000000038</v>
      </c>
      <c r="N264" s="832">
        <v>44</v>
      </c>
      <c r="O264" s="836">
        <v>35</v>
      </c>
      <c r="P264" s="835">
        <v>2778.4800000000014</v>
      </c>
      <c r="Q264" s="837">
        <v>0.40909090909090906</v>
      </c>
      <c r="R264" s="832">
        <v>18</v>
      </c>
      <c r="S264" s="837">
        <v>0.40909090909090912</v>
      </c>
      <c r="T264" s="836">
        <v>13.5</v>
      </c>
      <c r="U264" s="838">
        <v>0.38571428571428573</v>
      </c>
    </row>
    <row r="265" spans="1:21" ht="14.4" customHeight="1" x14ac:dyDescent="0.3">
      <c r="A265" s="831">
        <v>25</v>
      </c>
      <c r="B265" s="832" t="s">
        <v>1059</v>
      </c>
      <c r="C265" s="832" t="s">
        <v>1064</v>
      </c>
      <c r="D265" s="833" t="s">
        <v>1592</v>
      </c>
      <c r="E265" s="834" t="s">
        <v>1098</v>
      </c>
      <c r="F265" s="832" t="s">
        <v>1060</v>
      </c>
      <c r="G265" s="832" t="s">
        <v>1113</v>
      </c>
      <c r="H265" s="832" t="s">
        <v>590</v>
      </c>
      <c r="I265" s="832" t="s">
        <v>1049</v>
      </c>
      <c r="J265" s="832" t="s">
        <v>1050</v>
      </c>
      <c r="K265" s="832" t="s">
        <v>1051</v>
      </c>
      <c r="L265" s="835">
        <v>149.52000000000001</v>
      </c>
      <c r="M265" s="835">
        <v>149.52000000000001</v>
      </c>
      <c r="N265" s="832">
        <v>1</v>
      </c>
      <c r="O265" s="836">
        <v>1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25</v>
      </c>
      <c r="B266" s="832" t="s">
        <v>1059</v>
      </c>
      <c r="C266" s="832" t="s">
        <v>1064</v>
      </c>
      <c r="D266" s="833" t="s">
        <v>1592</v>
      </c>
      <c r="E266" s="834" t="s">
        <v>1098</v>
      </c>
      <c r="F266" s="832" t="s">
        <v>1060</v>
      </c>
      <c r="G266" s="832" t="s">
        <v>1113</v>
      </c>
      <c r="H266" s="832" t="s">
        <v>557</v>
      </c>
      <c r="I266" s="832" t="s">
        <v>1314</v>
      </c>
      <c r="J266" s="832" t="s">
        <v>877</v>
      </c>
      <c r="K266" s="832" t="s">
        <v>981</v>
      </c>
      <c r="L266" s="835">
        <v>154.36000000000001</v>
      </c>
      <c r="M266" s="835">
        <v>1234.8800000000001</v>
      </c>
      <c r="N266" s="832">
        <v>8</v>
      </c>
      <c r="O266" s="836">
        <v>6.5</v>
      </c>
      <c r="P266" s="835">
        <v>617.44000000000005</v>
      </c>
      <c r="Q266" s="837">
        <v>0.5</v>
      </c>
      <c r="R266" s="832">
        <v>4</v>
      </c>
      <c r="S266" s="837">
        <v>0.5</v>
      </c>
      <c r="T266" s="836">
        <v>3</v>
      </c>
      <c r="U266" s="838">
        <v>0.46153846153846156</v>
      </c>
    </row>
    <row r="267" spans="1:21" ht="14.4" customHeight="1" x14ac:dyDescent="0.3">
      <c r="A267" s="831">
        <v>25</v>
      </c>
      <c r="B267" s="832" t="s">
        <v>1059</v>
      </c>
      <c r="C267" s="832" t="s">
        <v>1064</v>
      </c>
      <c r="D267" s="833" t="s">
        <v>1592</v>
      </c>
      <c r="E267" s="834" t="s">
        <v>1098</v>
      </c>
      <c r="F267" s="832" t="s">
        <v>1060</v>
      </c>
      <c r="G267" s="832" t="s">
        <v>1341</v>
      </c>
      <c r="H267" s="832" t="s">
        <v>557</v>
      </c>
      <c r="I267" s="832" t="s">
        <v>1342</v>
      </c>
      <c r="J267" s="832" t="s">
        <v>597</v>
      </c>
      <c r="K267" s="832" t="s">
        <v>1343</v>
      </c>
      <c r="L267" s="835">
        <v>0</v>
      </c>
      <c r="M267" s="835">
        <v>0</v>
      </c>
      <c r="N267" s="832">
        <v>4</v>
      </c>
      <c r="O267" s="836">
        <v>2.5</v>
      </c>
      <c r="P267" s="835">
        <v>0</v>
      </c>
      <c r="Q267" s="837"/>
      <c r="R267" s="832">
        <v>2</v>
      </c>
      <c r="S267" s="837">
        <v>0.5</v>
      </c>
      <c r="T267" s="836">
        <v>1</v>
      </c>
      <c r="U267" s="838">
        <v>0.4</v>
      </c>
    </row>
    <row r="268" spans="1:21" ht="14.4" customHeight="1" x14ac:dyDescent="0.3">
      <c r="A268" s="831">
        <v>25</v>
      </c>
      <c r="B268" s="832" t="s">
        <v>1059</v>
      </c>
      <c r="C268" s="832" t="s">
        <v>1064</v>
      </c>
      <c r="D268" s="833" t="s">
        <v>1592</v>
      </c>
      <c r="E268" s="834" t="s">
        <v>1098</v>
      </c>
      <c r="F268" s="832" t="s">
        <v>1060</v>
      </c>
      <c r="G268" s="832" t="s">
        <v>1470</v>
      </c>
      <c r="H268" s="832" t="s">
        <v>557</v>
      </c>
      <c r="I268" s="832" t="s">
        <v>1471</v>
      </c>
      <c r="J268" s="832" t="s">
        <v>1472</v>
      </c>
      <c r="K268" s="832" t="s">
        <v>1473</v>
      </c>
      <c r="L268" s="835">
        <v>0</v>
      </c>
      <c r="M268" s="835">
        <v>0</v>
      </c>
      <c r="N268" s="832">
        <v>1</v>
      </c>
      <c r="O268" s="836">
        <v>0.5</v>
      </c>
      <c r="P268" s="835">
        <v>0</v>
      </c>
      <c r="Q268" s="837"/>
      <c r="R268" s="832">
        <v>1</v>
      </c>
      <c r="S268" s="837">
        <v>1</v>
      </c>
      <c r="T268" s="836">
        <v>0.5</v>
      </c>
      <c r="U268" s="838">
        <v>1</v>
      </c>
    </row>
    <row r="269" spans="1:21" ht="14.4" customHeight="1" x14ac:dyDescent="0.3">
      <c r="A269" s="831">
        <v>25</v>
      </c>
      <c r="B269" s="832" t="s">
        <v>1059</v>
      </c>
      <c r="C269" s="832" t="s">
        <v>1064</v>
      </c>
      <c r="D269" s="833" t="s">
        <v>1592</v>
      </c>
      <c r="E269" s="834" t="s">
        <v>1098</v>
      </c>
      <c r="F269" s="832" t="s">
        <v>1061</v>
      </c>
      <c r="G269" s="832" t="s">
        <v>1474</v>
      </c>
      <c r="H269" s="832" t="s">
        <v>557</v>
      </c>
      <c r="I269" s="832" t="s">
        <v>1475</v>
      </c>
      <c r="J269" s="832" t="s">
        <v>1476</v>
      </c>
      <c r="K269" s="832"/>
      <c r="L269" s="835">
        <v>0</v>
      </c>
      <c r="M269" s="835">
        <v>0</v>
      </c>
      <c r="N269" s="832">
        <v>1</v>
      </c>
      <c r="O269" s="836">
        <v>1</v>
      </c>
      <c r="P269" s="835">
        <v>0</v>
      </c>
      <c r="Q269" s="837"/>
      <c r="R269" s="832">
        <v>1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25</v>
      </c>
      <c r="B270" s="832" t="s">
        <v>1059</v>
      </c>
      <c r="C270" s="832" t="s">
        <v>1064</v>
      </c>
      <c r="D270" s="833" t="s">
        <v>1592</v>
      </c>
      <c r="E270" s="834" t="s">
        <v>1077</v>
      </c>
      <c r="F270" s="832" t="s">
        <v>1060</v>
      </c>
      <c r="G270" s="832" t="s">
        <v>1477</v>
      </c>
      <c r="H270" s="832" t="s">
        <v>557</v>
      </c>
      <c r="I270" s="832" t="s">
        <v>1478</v>
      </c>
      <c r="J270" s="832" t="s">
        <v>1479</v>
      </c>
      <c r="K270" s="832" t="s">
        <v>1480</v>
      </c>
      <c r="L270" s="835">
        <v>57.76</v>
      </c>
      <c r="M270" s="835">
        <v>57.76</v>
      </c>
      <c r="N270" s="832">
        <v>1</v>
      </c>
      <c r="O270" s="836">
        <v>1</v>
      </c>
      <c r="P270" s="835">
        <v>57.76</v>
      </c>
      <c r="Q270" s="837">
        <v>1</v>
      </c>
      <c r="R270" s="832">
        <v>1</v>
      </c>
      <c r="S270" s="837">
        <v>1</v>
      </c>
      <c r="T270" s="836">
        <v>1</v>
      </c>
      <c r="U270" s="838">
        <v>1</v>
      </c>
    </row>
    <row r="271" spans="1:21" ht="14.4" customHeight="1" x14ac:dyDescent="0.3">
      <c r="A271" s="831">
        <v>25</v>
      </c>
      <c r="B271" s="832" t="s">
        <v>1059</v>
      </c>
      <c r="C271" s="832" t="s">
        <v>1064</v>
      </c>
      <c r="D271" s="833" t="s">
        <v>1592</v>
      </c>
      <c r="E271" s="834" t="s">
        <v>1077</v>
      </c>
      <c r="F271" s="832" t="s">
        <v>1060</v>
      </c>
      <c r="G271" s="832" t="s">
        <v>1114</v>
      </c>
      <c r="H271" s="832" t="s">
        <v>590</v>
      </c>
      <c r="I271" s="832" t="s">
        <v>987</v>
      </c>
      <c r="J271" s="832" t="s">
        <v>988</v>
      </c>
      <c r="K271" s="832" t="s">
        <v>827</v>
      </c>
      <c r="L271" s="835">
        <v>170.52</v>
      </c>
      <c r="M271" s="835">
        <v>341.04</v>
      </c>
      <c r="N271" s="832">
        <v>2</v>
      </c>
      <c r="O271" s="836">
        <v>1</v>
      </c>
      <c r="P271" s="835">
        <v>341.04</v>
      </c>
      <c r="Q271" s="837">
        <v>1</v>
      </c>
      <c r="R271" s="832">
        <v>2</v>
      </c>
      <c r="S271" s="837">
        <v>1</v>
      </c>
      <c r="T271" s="836">
        <v>1</v>
      </c>
      <c r="U271" s="838">
        <v>1</v>
      </c>
    </row>
    <row r="272" spans="1:21" ht="14.4" customHeight="1" x14ac:dyDescent="0.3">
      <c r="A272" s="831">
        <v>25</v>
      </c>
      <c r="B272" s="832" t="s">
        <v>1059</v>
      </c>
      <c r="C272" s="832" t="s">
        <v>1064</v>
      </c>
      <c r="D272" s="833" t="s">
        <v>1592</v>
      </c>
      <c r="E272" s="834" t="s">
        <v>1077</v>
      </c>
      <c r="F272" s="832" t="s">
        <v>1060</v>
      </c>
      <c r="G272" s="832" t="s">
        <v>1141</v>
      </c>
      <c r="H272" s="832" t="s">
        <v>557</v>
      </c>
      <c r="I272" s="832" t="s">
        <v>1381</v>
      </c>
      <c r="J272" s="832" t="s">
        <v>826</v>
      </c>
      <c r="K272" s="832" t="s">
        <v>827</v>
      </c>
      <c r="L272" s="835">
        <v>78.33</v>
      </c>
      <c r="M272" s="835">
        <v>156.66</v>
      </c>
      <c r="N272" s="832">
        <v>2</v>
      </c>
      <c r="O272" s="836">
        <v>0.5</v>
      </c>
      <c r="P272" s="835">
        <v>156.66</v>
      </c>
      <c r="Q272" s="837">
        <v>1</v>
      </c>
      <c r="R272" s="832">
        <v>2</v>
      </c>
      <c r="S272" s="837">
        <v>1</v>
      </c>
      <c r="T272" s="836">
        <v>0.5</v>
      </c>
      <c r="U272" s="838">
        <v>1</v>
      </c>
    </row>
    <row r="273" spans="1:21" ht="14.4" customHeight="1" x14ac:dyDescent="0.3">
      <c r="A273" s="831">
        <v>25</v>
      </c>
      <c r="B273" s="832" t="s">
        <v>1059</v>
      </c>
      <c r="C273" s="832" t="s">
        <v>1064</v>
      </c>
      <c r="D273" s="833" t="s">
        <v>1592</v>
      </c>
      <c r="E273" s="834" t="s">
        <v>1077</v>
      </c>
      <c r="F273" s="832" t="s">
        <v>1060</v>
      </c>
      <c r="G273" s="832" t="s">
        <v>1481</v>
      </c>
      <c r="H273" s="832" t="s">
        <v>557</v>
      </c>
      <c r="I273" s="832" t="s">
        <v>1482</v>
      </c>
      <c r="J273" s="832" t="s">
        <v>631</v>
      </c>
      <c r="K273" s="832" t="s">
        <v>632</v>
      </c>
      <c r="L273" s="835">
        <v>236.03</v>
      </c>
      <c r="M273" s="835">
        <v>708.09</v>
      </c>
      <c r="N273" s="832">
        <v>3</v>
      </c>
      <c r="O273" s="836">
        <v>2.5</v>
      </c>
      <c r="P273" s="835">
        <v>472.06</v>
      </c>
      <c r="Q273" s="837">
        <v>0.66666666666666663</v>
      </c>
      <c r="R273" s="832">
        <v>2</v>
      </c>
      <c r="S273" s="837">
        <v>0.66666666666666663</v>
      </c>
      <c r="T273" s="836">
        <v>1.5</v>
      </c>
      <c r="U273" s="838">
        <v>0.6</v>
      </c>
    </row>
    <row r="274" spans="1:21" ht="14.4" customHeight="1" x14ac:dyDescent="0.3">
      <c r="A274" s="831">
        <v>25</v>
      </c>
      <c r="B274" s="832" t="s">
        <v>1059</v>
      </c>
      <c r="C274" s="832" t="s">
        <v>1064</v>
      </c>
      <c r="D274" s="833" t="s">
        <v>1592</v>
      </c>
      <c r="E274" s="834" t="s">
        <v>1077</v>
      </c>
      <c r="F274" s="832" t="s">
        <v>1060</v>
      </c>
      <c r="G274" s="832" t="s">
        <v>1481</v>
      </c>
      <c r="H274" s="832" t="s">
        <v>557</v>
      </c>
      <c r="I274" s="832" t="s">
        <v>1483</v>
      </c>
      <c r="J274" s="832" t="s">
        <v>631</v>
      </c>
      <c r="K274" s="832" t="s">
        <v>1484</v>
      </c>
      <c r="L274" s="835">
        <v>236.03</v>
      </c>
      <c r="M274" s="835">
        <v>236.03</v>
      </c>
      <c r="N274" s="832">
        <v>1</v>
      </c>
      <c r="O274" s="836">
        <v>0.5</v>
      </c>
      <c r="P274" s="835">
        <v>236.03</v>
      </c>
      <c r="Q274" s="837">
        <v>1</v>
      </c>
      <c r="R274" s="832">
        <v>1</v>
      </c>
      <c r="S274" s="837">
        <v>1</v>
      </c>
      <c r="T274" s="836">
        <v>0.5</v>
      </c>
      <c r="U274" s="838">
        <v>1</v>
      </c>
    </row>
    <row r="275" spans="1:21" ht="14.4" customHeight="1" x14ac:dyDescent="0.3">
      <c r="A275" s="831">
        <v>25</v>
      </c>
      <c r="B275" s="832" t="s">
        <v>1059</v>
      </c>
      <c r="C275" s="832" t="s">
        <v>1064</v>
      </c>
      <c r="D275" s="833" t="s">
        <v>1592</v>
      </c>
      <c r="E275" s="834" t="s">
        <v>1077</v>
      </c>
      <c r="F275" s="832" t="s">
        <v>1060</v>
      </c>
      <c r="G275" s="832" t="s">
        <v>1485</v>
      </c>
      <c r="H275" s="832" t="s">
        <v>557</v>
      </c>
      <c r="I275" s="832" t="s">
        <v>1486</v>
      </c>
      <c r="J275" s="832" t="s">
        <v>1487</v>
      </c>
      <c r="K275" s="832" t="s">
        <v>1488</v>
      </c>
      <c r="L275" s="835">
        <v>0</v>
      </c>
      <c r="M275" s="835">
        <v>0</v>
      </c>
      <c r="N275" s="832">
        <v>1</v>
      </c>
      <c r="O275" s="836">
        <v>0.5</v>
      </c>
      <c r="P275" s="835"/>
      <c r="Q275" s="837"/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25</v>
      </c>
      <c r="B276" s="832" t="s">
        <v>1059</v>
      </c>
      <c r="C276" s="832" t="s">
        <v>1064</v>
      </c>
      <c r="D276" s="833" t="s">
        <v>1592</v>
      </c>
      <c r="E276" s="834" t="s">
        <v>1077</v>
      </c>
      <c r="F276" s="832" t="s">
        <v>1060</v>
      </c>
      <c r="G276" s="832" t="s">
        <v>1213</v>
      </c>
      <c r="H276" s="832" t="s">
        <v>557</v>
      </c>
      <c r="I276" s="832" t="s">
        <v>1214</v>
      </c>
      <c r="J276" s="832" t="s">
        <v>1215</v>
      </c>
      <c r="K276" s="832" t="s">
        <v>1216</v>
      </c>
      <c r="L276" s="835">
        <v>121.07</v>
      </c>
      <c r="M276" s="835">
        <v>121.07</v>
      </c>
      <c r="N276" s="832">
        <v>1</v>
      </c>
      <c r="O276" s="836">
        <v>0.5</v>
      </c>
      <c r="P276" s="835">
        <v>121.07</v>
      </c>
      <c r="Q276" s="837">
        <v>1</v>
      </c>
      <c r="R276" s="832">
        <v>1</v>
      </c>
      <c r="S276" s="837">
        <v>1</v>
      </c>
      <c r="T276" s="836">
        <v>0.5</v>
      </c>
      <c r="U276" s="838">
        <v>1</v>
      </c>
    </row>
    <row r="277" spans="1:21" ht="14.4" customHeight="1" x14ac:dyDescent="0.3">
      <c r="A277" s="831">
        <v>25</v>
      </c>
      <c r="B277" s="832" t="s">
        <v>1059</v>
      </c>
      <c r="C277" s="832" t="s">
        <v>1064</v>
      </c>
      <c r="D277" s="833" t="s">
        <v>1592</v>
      </c>
      <c r="E277" s="834" t="s">
        <v>1077</v>
      </c>
      <c r="F277" s="832" t="s">
        <v>1060</v>
      </c>
      <c r="G277" s="832" t="s">
        <v>1221</v>
      </c>
      <c r="H277" s="832" t="s">
        <v>557</v>
      </c>
      <c r="I277" s="832" t="s">
        <v>1222</v>
      </c>
      <c r="J277" s="832" t="s">
        <v>1223</v>
      </c>
      <c r="K277" s="832" t="s">
        <v>1224</v>
      </c>
      <c r="L277" s="835">
        <v>159.71</v>
      </c>
      <c r="M277" s="835">
        <v>319.42</v>
      </c>
      <c r="N277" s="832">
        <v>2</v>
      </c>
      <c r="O277" s="836">
        <v>1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25</v>
      </c>
      <c r="B278" s="832" t="s">
        <v>1059</v>
      </c>
      <c r="C278" s="832" t="s">
        <v>1064</v>
      </c>
      <c r="D278" s="833" t="s">
        <v>1592</v>
      </c>
      <c r="E278" s="834" t="s">
        <v>1077</v>
      </c>
      <c r="F278" s="832" t="s">
        <v>1060</v>
      </c>
      <c r="G278" s="832" t="s">
        <v>1125</v>
      </c>
      <c r="H278" s="832" t="s">
        <v>557</v>
      </c>
      <c r="I278" s="832" t="s">
        <v>1126</v>
      </c>
      <c r="J278" s="832" t="s">
        <v>834</v>
      </c>
      <c r="K278" s="832" t="s">
        <v>1127</v>
      </c>
      <c r="L278" s="835">
        <v>48.09</v>
      </c>
      <c r="M278" s="835">
        <v>48.09</v>
      </c>
      <c r="N278" s="832">
        <v>1</v>
      </c>
      <c r="O278" s="836">
        <v>1</v>
      </c>
      <c r="P278" s="835"/>
      <c r="Q278" s="837">
        <v>0</v>
      </c>
      <c r="R278" s="832"/>
      <c r="S278" s="837">
        <v>0</v>
      </c>
      <c r="T278" s="836"/>
      <c r="U278" s="838">
        <v>0</v>
      </c>
    </row>
    <row r="279" spans="1:21" ht="14.4" customHeight="1" x14ac:dyDescent="0.3">
      <c r="A279" s="831">
        <v>25</v>
      </c>
      <c r="B279" s="832" t="s">
        <v>1059</v>
      </c>
      <c r="C279" s="832" t="s">
        <v>1064</v>
      </c>
      <c r="D279" s="833" t="s">
        <v>1592</v>
      </c>
      <c r="E279" s="834" t="s">
        <v>1077</v>
      </c>
      <c r="F279" s="832" t="s">
        <v>1060</v>
      </c>
      <c r="G279" s="832" t="s">
        <v>1125</v>
      </c>
      <c r="H279" s="832" t="s">
        <v>557</v>
      </c>
      <c r="I279" s="832" t="s">
        <v>1126</v>
      </c>
      <c r="J279" s="832" t="s">
        <v>834</v>
      </c>
      <c r="K279" s="832" t="s">
        <v>1127</v>
      </c>
      <c r="L279" s="835">
        <v>42.14</v>
      </c>
      <c r="M279" s="835">
        <v>42.14</v>
      </c>
      <c r="N279" s="832">
        <v>1</v>
      </c>
      <c r="O279" s="836">
        <v>1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25</v>
      </c>
      <c r="B280" s="832" t="s">
        <v>1059</v>
      </c>
      <c r="C280" s="832" t="s">
        <v>1064</v>
      </c>
      <c r="D280" s="833" t="s">
        <v>1592</v>
      </c>
      <c r="E280" s="834" t="s">
        <v>1077</v>
      </c>
      <c r="F280" s="832" t="s">
        <v>1060</v>
      </c>
      <c r="G280" s="832" t="s">
        <v>1356</v>
      </c>
      <c r="H280" s="832" t="s">
        <v>557</v>
      </c>
      <c r="I280" s="832" t="s">
        <v>1489</v>
      </c>
      <c r="J280" s="832" t="s">
        <v>1442</v>
      </c>
      <c r="K280" s="832" t="s">
        <v>1490</v>
      </c>
      <c r="L280" s="835">
        <v>167.58</v>
      </c>
      <c r="M280" s="835">
        <v>167.58</v>
      </c>
      <c r="N280" s="832">
        <v>1</v>
      </c>
      <c r="O280" s="836">
        <v>1</v>
      </c>
      <c r="P280" s="835">
        <v>167.58</v>
      </c>
      <c r="Q280" s="837">
        <v>1</v>
      </c>
      <c r="R280" s="832">
        <v>1</v>
      </c>
      <c r="S280" s="837">
        <v>1</v>
      </c>
      <c r="T280" s="836">
        <v>1</v>
      </c>
      <c r="U280" s="838">
        <v>1</v>
      </c>
    </row>
    <row r="281" spans="1:21" ht="14.4" customHeight="1" x14ac:dyDescent="0.3">
      <c r="A281" s="831">
        <v>25</v>
      </c>
      <c r="B281" s="832" t="s">
        <v>1059</v>
      </c>
      <c r="C281" s="832" t="s">
        <v>1064</v>
      </c>
      <c r="D281" s="833" t="s">
        <v>1592</v>
      </c>
      <c r="E281" s="834" t="s">
        <v>1077</v>
      </c>
      <c r="F281" s="832" t="s">
        <v>1060</v>
      </c>
      <c r="G281" s="832" t="s">
        <v>1108</v>
      </c>
      <c r="H281" s="832" t="s">
        <v>557</v>
      </c>
      <c r="I281" s="832" t="s">
        <v>1109</v>
      </c>
      <c r="J281" s="832" t="s">
        <v>1110</v>
      </c>
      <c r="K281" s="832" t="s">
        <v>1111</v>
      </c>
      <c r="L281" s="835">
        <v>132.97999999999999</v>
      </c>
      <c r="M281" s="835">
        <v>1196.82</v>
      </c>
      <c r="N281" s="832">
        <v>9</v>
      </c>
      <c r="O281" s="836">
        <v>6</v>
      </c>
      <c r="P281" s="835">
        <v>797.88</v>
      </c>
      <c r="Q281" s="837">
        <v>0.66666666666666674</v>
      </c>
      <c r="R281" s="832">
        <v>6</v>
      </c>
      <c r="S281" s="837">
        <v>0.66666666666666663</v>
      </c>
      <c r="T281" s="836">
        <v>3</v>
      </c>
      <c r="U281" s="838">
        <v>0.5</v>
      </c>
    </row>
    <row r="282" spans="1:21" ht="14.4" customHeight="1" x14ac:dyDescent="0.3">
      <c r="A282" s="831">
        <v>25</v>
      </c>
      <c r="B282" s="832" t="s">
        <v>1059</v>
      </c>
      <c r="C282" s="832" t="s">
        <v>1064</v>
      </c>
      <c r="D282" s="833" t="s">
        <v>1592</v>
      </c>
      <c r="E282" s="834" t="s">
        <v>1077</v>
      </c>
      <c r="F282" s="832" t="s">
        <v>1060</v>
      </c>
      <c r="G282" s="832" t="s">
        <v>1330</v>
      </c>
      <c r="H282" s="832" t="s">
        <v>557</v>
      </c>
      <c r="I282" s="832" t="s">
        <v>1331</v>
      </c>
      <c r="J282" s="832" t="s">
        <v>842</v>
      </c>
      <c r="K282" s="832" t="s">
        <v>1318</v>
      </c>
      <c r="L282" s="835">
        <v>61.97</v>
      </c>
      <c r="M282" s="835">
        <v>61.97</v>
      </c>
      <c r="N282" s="832">
        <v>1</v>
      </c>
      <c r="O282" s="836">
        <v>1</v>
      </c>
      <c r="P282" s="835">
        <v>61.97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" customHeight="1" x14ac:dyDescent="0.3">
      <c r="A283" s="831">
        <v>25</v>
      </c>
      <c r="B283" s="832" t="s">
        <v>1059</v>
      </c>
      <c r="C283" s="832" t="s">
        <v>1064</v>
      </c>
      <c r="D283" s="833" t="s">
        <v>1592</v>
      </c>
      <c r="E283" s="834" t="s">
        <v>1077</v>
      </c>
      <c r="F283" s="832" t="s">
        <v>1060</v>
      </c>
      <c r="G283" s="832" t="s">
        <v>1332</v>
      </c>
      <c r="H283" s="832" t="s">
        <v>557</v>
      </c>
      <c r="I283" s="832" t="s">
        <v>1333</v>
      </c>
      <c r="J283" s="832" t="s">
        <v>1334</v>
      </c>
      <c r="K283" s="832" t="s">
        <v>1335</v>
      </c>
      <c r="L283" s="835">
        <v>38.56</v>
      </c>
      <c r="M283" s="835">
        <v>38.56</v>
      </c>
      <c r="N283" s="832">
        <v>1</v>
      </c>
      <c r="O283" s="836">
        <v>1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" customHeight="1" x14ac:dyDescent="0.3">
      <c r="A284" s="831">
        <v>25</v>
      </c>
      <c r="B284" s="832" t="s">
        <v>1059</v>
      </c>
      <c r="C284" s="832" t="s">
        <v>1064</v>
      </c>
      <c r="D284" s="833" t="s">
        <v>1592</v>
      </c>
      <c r="E284" s="834" t="s">
        <v>1077</v>
      </c>
      <c r="F284" s="832" t="s">
        <v>1060</v>
      </c>
      <c r="G284" s="832" t="s">
        <v>1152</v>
      </c>
      <c r="H284" s="832" t="s">
        <v>557</v>
      </c>
      <c r="I284" s="832" t="s">
        <v>1153</v>
      </c>
      <c r="J284" s="832" t="s">
        <v>832</v>
      </c>
      <c r="K284" s="832" t="s">
        <v>1154</v>
      </c>
      <c r="L284" s="835">
        <v>34.19</v>
      </c>
      <c r="M284" s="835">
        <v>170.95</v>
      </c>
      <c r="N284" s="832">
        <v>5</v>
      </c>
      <c r="O284" s="836">
        <v>1.5</v>
      </c>
      <c r="P284" s="835">
        <v>102.57</v>
      </c>
      <c r="Q284" s="837">
        <v>0.6</v>
      </c>
      <c r="R284" s="832">
        <v>3</v>
      </c>
      <c r="S284" s="837">
        <v>0.6</v>
      </c>
      <c r="T284" s="836">
        <v>1</v>
      </c>
      <c r="U284" s="838">
        <v>0.66666666666666663</v>
      </c>
    </row>
    <row r="285" spans="1:21" ht="14.4" customHeight="1" x14ac:dyDescent="0.3">
      <c r="A285" s="831">
        <v>25</v>
      </c>
      <c r="B285" s="832" t="s">
        <v>1059</v>
      </c>
      <c r="C285" s="832" t="s">
        <v>1064</v>
      </c>
      <c r="D285" s="833" t="s">
        <v>1592</v>
      </c>
      <c r="E285" s="834" t="s">
        <v>1077</v>
      </c>
      <c r="F285" s="832" t="s">
        <v>1060</v>
      </c>
      <c r="G285" s="832" t="s">
        <v>1452</v>
      </c>
      <c r="H285" s="832" t="s">
        <v>557</v>
      </c>
      <c r="I285" s="832" t="s">
        <v>1491</v>
      </c>
      <c r="J285" s="832" t="s">
        <v>1492</v>
      </c>
      <c r="K285" s="832" t="s">
        <v>1493</v>
      </c>
      <c r="L285" s="835">
        <v>0</v>
      </c>
      <c r="M285" s="835">
        <v>0</v>
      </c>
      <c r="N285" s="832">
        <v>1</v>
      </c>
      <c r="O285" s="836">
        <v>0.5</v>
      </c>
      <c r="P285" s="835">
        <v>0</v>
      </c>
      <c r="Q285" s="837"/>
      <c r="R285" s="832">
        <v>1</v>
      </c>
      <c r="S285" s="837">
        <v>1</v>
      </c>
      <c r="T285" s="836">
        <v>0.5</v>
      </c>
      <c r="U285" s="838">
        <v>1</v>
      </c>
    </row>
    <row r="286" spans="1:21" ht="14.4" customHeight="1" x14ac:dyDescent="0.3">
      <c r="A286" s="831">
        <v>25</v>
      </c>
      <c r="B286" s="832" t="s">
        <v>1059</v>
      </c>
      <c r="C286" s="832" t="s">
        <v>1064</v>
      </c>
      <c r="D286" s="833" t="s">
        <v>1592</v>
      </c>
      <c r="E286" s="834" t="s">
        <v>1077</v>
      </c>
      <c r="F286" s="832" t="s">
        <v>1060</v>
      </c>
      <c r="G286" s="832" t="s">
        <v>1163</v>
      </c>
      <c r="H286" s="832" t="s">
        <v>557</v>
      </c>
      <c r="I286" s="832" t="s">
        <v>1164</v>
      </c>
      <c r="J286" s="832" t="s">
        <v>613</v>
      </c>
      <c r="K286" s="832" t="s">
        <v>1165</v>
      </c>
      <c r="L286" s="835">
        <v>17.62</v>
      </c>
      <c r="M286" s="835">
        <v>105.72000000000001</v>
      </c>
      <c r="N286" s="832">
        <v>6</v>
      </c>
      <c r="O286" s="836">
        <v>4</v>
      </c>
      <c r="P286" s="835">
        <v>88.100000000000009</v>
      </c>
      <c r="Q286" s="837">
        <v>0.83333333333333326</v>
      </c>
      <c r="R286" s="832">
        <v>5</v>
      </c>
      <c r="S286" s="837">
        <v>0.83333333333333337</v>
      </c>
      <c r="T286" s="836">
        <v>3.5</v>
      </c>
      <c r="U286" s="838">
        <v>0.875</v>
      </c>
    </row>
    <row r="287" spans="1:21" ht="14.4" customHeight="1" x14ac:dyDescent="0.3">
      <c r="A287" s="831">
        <v>25</v>
      </c>
      <c r="B287" s="832" t="s">
        <v>1059</v>
      </c>
      <c r="C287" s="832" t="s">
        <v>1064</v>
      </c>
      <c r="D287" s="833" t="s">
        <v>1592</v>
      </c>
      <c r="E287" s="834" t="s">
        <v>1077</v>
      </c>
      <c r="F287" s="832" t="s">
        <v>1060</v>
      </c>
      <c r="G287" s="832" t="s">
        <v>1163</v>
      </c>
      <c r="H287" s="832" t="s">
        <v>557</v>
      </c>
      <c r="I287" s="832" t="s">
        <v>1242</v>
      </c>
      <c r="J287" s="832" t="s">
        <v>613</v>
      </c>
      <c r="K287" s="832" t="s">
        <v>1243</v>
      </c>
      <c r="L287" s="835">
        <v>35.25</v>
      </c>
      <c r="M287" s="835">
        <v>105.75</v>
      </c>
      <c r="N287" s="832">
        <v>3</v>
      </c>
      <c r="O287" s="836">
        <v>2.5</v>
      </c>
      <c r="P287" s="835">
        <v>35.25</v>
      </c>
      <c r="Q287" s="837">
        <v>0.33333333333333331</v>
      </c>
      <c r="R287" s="832">
        <v>1</v>
      </c>
      <c r="S287" s="837">
        <v>0.33333333333333331</v>
      </c>
      <c r="T287" s="836">
        <v>1</v>
      </c>
      <c r="U287" s="838">
        <v>0.4</v>
      </c>
    </row>
    <row r="288" spans="1:21" ht="14.4" customHeight="1" x14ac:dyDescent="0.3">
      <c r="A288" s="831">
        <v>25</v>
      </c>
      <c r="B288" s="832" t="s">
        <v>1059</v>
      </c>
      <c r="C288" s="832" t="s">
        <v>1064</v>
      </c>
      <c r="D288" s="833" t="s">
        <v>1592</v>
      </c>
      <c r="E288" s="834" t="s">
        <v>1077</v>
      </c>
      <c r="F288" s="832" t="s">
        <v>1060</v>
      </c>
      <c r="G288" s="832" t="s">
        <v>1163</v>
      </c>
      <c r="H288" s="832" t="s">
        <v>557</v>
      </c>
      <c r="I288" s="832" t="s">
        <v>1396</v>
      </c>
      <c r="J288" s="832" t="s">
        <v>1397</v>
      </c>
      <c r="K288" s="832" t="s">
        <v>1398</v>
      </c>
      <c r="L288" s="835">
        <v>35.25</v>
      </c>
      <c r="M288" s="835">
        <v>35.25</v>
      </c>
      <c r="N288" s="832">
        <v>1</v>
      </c>
      <c r="O288" s="836">
        <v>1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25</v>
      </c>
      <c r="B289" s="832" t="s">
        <v>1059</v>
      </c>
      <c r="C289" s="832" t="s">
        <v>1064</v>
      </c>
      <c r="D289" s="833" t="s">
        <v>1592</v>
      </c>
      <c r="E289" s="834" t="s">
        <v>1077</v>
      </c>
      <c r="F289" s="832" t="s">
        <v>1060</v>
      </c>
      <c r="G289" s="832" t="s">
        <v>1163</v>
      </c>
      <c r="H289" s="832" t="s">
        <v>557</v>
      </c>
      <c r="I289" s="832" t="s">
        <v>1166</v>
      </c>
      <c r="J289" s="832" t="s">
        <v>613</v>
      </c>
      <c r="K289" s="832" t="s">
        <v>1167</v>
      </c>
      <c r="L289" s="835">
        <v>17.62</v>
      </c>
      <c r="M289" s="835">
        <v>740.04000000000008</v>
      </c>
      <c r="N289" s="832">
        <v>42</v>
      </c>
      <c r="O289" s="836">
        <v>29.5</v>
      </c>
      <c r="P289" s="835">
        <v>370.02000000000004</v>
      </c>
      <c r="Q289" s="837">
        <v>0.5</v>
      </c>
      <c r="R289" s="832">
        <v>21</v>
      </c>
      <c r="S289" s="837">
        <v>0.5</v>
      </c>
      <c r="T289" s="836">
        <v>13</v>
      </c>
      <c r="U289" s="838">
        <v>0.44067796610169491</v>
      </c>
    </row>
    <row r="290" spans="1:21" ht="14.4" customHeight="1" x14ac:dyDescent="0.3">
      <c r="A290" s="831">
        <v>25</v>
      </c>
      <c r="B290" s="832" t="s">
        <v>1059</v>
      </c>
      <c r="C290" s="832" t="s">
        <v>1064</v>
      </c>
      <c r="D290" s="833" t="s">
        <v>1592</v>
      </c>
      <c r="E290" s="834" t="s">
        <v>1077</v>
      </c>
      <c r="F290" s="832" t="s">
        <v>1060</v>
      </c>
      <c r="G290" s="832" t="s">
        <v>1168</v>
      </c>
      <c r="H290" s="832" t="s">
        <v>557</v>
      </c>
      <c r="I290" s="832" t="s">
        <v>1410</v>
      </c>
      <c r="J290" s="832" t="s">
        <v>679</v>
      </c>
      <c r="K290" s="832" t="s">
        <v>1411</v>
      </c>
      <c r="L290" s="835">
        <v>103.67</v>
      </c>
      <c r="M290" s="835">
        <v>103.67</v>
      </c>
      <c r="N290" s="832">
        <v>1</v>
      </c>
      <c r="O290" s="836">
        <v>0.5</v>
      </c>
      <c r="P290" s="835">
        <v>103.67</v>
      </c>
      <c r="Q290" s="837">
        <v>1</v>
      </c>
      <c r="R290" s="832">
        <v>1</v>
      </c>
      <c r="S290" s="837">
        <v>1</v>
      </c>
      <c r="T290" s="836">
        <v>0.5</v>
      </c>
      <c r="U290" s="838">
        <v>1</v>
      </c>
    </row>
    <row r="291" spans="1:21" ht="14.4" customHeight="1" x14ac:dyDescent="0.3">
      <c r="A291" s="831">
        <v>25</v>
      </c>
      <c r="B291" s="832" t="s">
        <v>1059</v>
      </c>
      <c r="C291" s="832" t="s">
        <v>1064</v>
      </c>
      <c r="D291" s="833" t="s">
        <v>1592</v>
      </c>
      <c r="E291" s="834" t="s">
        <v>1077</v>
      </c>
      <c r="F291" s="832" t="s">
        <v>1060</v>
      </c>
      <c r="G291" s="832" t="s">
        <v>1168</v>
      </c>
      <c r="H291" s="832" t="s">
        <v>557</v>
      </c>
      <c r="I291" s="832" t="s">
        <v>1494</v>
      </c>
      <c r="J291" s="832" t="s">
        <v>679</v>
      </c>
      <c r="K291" s="832" t="s">
        <v>1411</v>
      </c>
      <c r="L291" s="835">
        <v>103.67</v>
      </c>
      <c r="M291" s="835">
        <v>103.67</v>
      </c>
      <c r="N291" s="832">
        <v>1</v>
      </c>
      <c r="O291" s="836">
        <v>1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25</v>
      </c>
      <c r="B292" s="832" t="s">
        <v>1059</v>
      </c>
      <c r="C292" s="832" t="s">
        <v>1064</v>
      </c>
      <c r="D292" s="833" t="s">
        <v>1592</v>
      </c>
      <c r="E292" s="834" t="s">
        <v>1077</v>
      </c>
      <c r="F292" s="832" t="s">
        <v>1060</v>
      </c>
      <c r="G292" s="832" t="s">
        <v>1495</v>
      </c>
      <c r="H292" s="832" t="s">
        <v>557</v>
      </c>
      <c r="I292" s="832" t="s">
        <v>1496</v>
      </c>
      <c r="J292" s="832" t="s">
        <v>1497</v>
      </c>
      <c r="K292" s="832" t="s">
        <v>1498</v>
      </c>
      <c r="L292" s="835">
        <v>173.31</v>
      </c>
      <c r="M292" s="835">
        <v>173.31</v>
      </c>
      <c r="N292" s="832">
        <v>1</v>
      </c>
      <c r="O292" s="836">
        <v>0.5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" customHeight="1" x14ac:dyDescent="0.3">
      <c r="A293" s="831">
        <v>25</v>
      </c>
      <c r="B293" s="832" t="s">
        <v>1059</v>
      </c>
      <c r="C293" s="832" t="s">
        <v>1064</v>
      </c>
      <c r="D293" s="833" t="s">
        <v>1592</v>
      </c>
      <c r="E293" s="834" t="s">
        <v>1077</v>
      </c>
      <c r="F293" s="832" t="s">
        <v>1060</v>
      </c>
      <c r="G293" s="832" t="s">
        <v>1112</v>
      </c>
      <c r="H293" s="832" t="s">
        <v>590</v>
      </c>
      <c r="I293" s="832" t="s">
        <v>1017</v>
      </c>
      <c r="J293" s="832" t="s">
        <v>735</v>
      </c>
      <c r="K293" s="832" t="s">
        <v>737</v>
      </c>
      <c r="L293" s="835">
        <v>0</v>
      </c>
      <c r="M293" s="835">
        <v>0</v>
      </c>
      <c r="N293" s="832">
        <v>10</v>
      </c>
      <c r="O293" s="836">
        <v>6.5</v>
      </c>
      <c r="P293" s="835">
        <v>0</v>
      </c>
      <c r="Q293" s="837"/>
      <c r="R293" s="832">
        <v>7</v>
      </c>
      <c r="S293" s="837">
        <v>0.7</v>
      </c>
      <c r="T293" s="836">
        <v>4.5</v>
      </c>
      <c r="U293" s="838">
        <v>0.69230769230769229</v>
      </c>
    </row>
    <row r="294" spans="1:21" ht="14.4" customHeight="1" x14ac:dyDescent="0.3">
      <c r="A294" s="831">
        <v>25</v>
      </c>
      <c r="B294" s="832" t="s">
        <v>1059</v>
      </c>
      <c r="C294" s="832" t="s">
        <v>1064</v>
      </c>
      <c r="D294" s="833" t="s">
        <v>1592</v>
      </c>
      <c r="E294" s="834" t="s">
        <v>1077</v>
      </c>
      <c r="F294" s="832" t="s">
        <v>1060</v>
      </c>
      <c r="G294" s="832" t="s">
        <v>1460</v>
      </c>
      <c r="H294" s="832" t="s">
        <v>557</v>
      </c>
      <c r="I294" s="832" t="s">
        <v>1461</v>
      </c>
      <c r="J294" s="832" t="s">
        <v>848</v>
      </c>
      <c r="K294" s="832" t="s">
        <v>1462</v>
      </c>
      <c r="L294" s="835">
        <v>219.37</v>
      </c>
      <c r="M294" s="835">
        <v>877.48</v>
      </c>
      <c r="N294" s="832">
        <v>4</v>
      </c>
      <c r="O294" s="836">
        <v>2</v>
      </c>
      <c r="P294" s="835">
        <v>438.74</v>
      </c>
      <c r="Q294" s="837">
        <v>0.5</v>
      </c>
      <c r="R294" s="832">
        <v>2</v>
      </c>
      <c r="S294" s="837">
        <v>0.5</v>
      </c>
      <c r="T294" s="836">
        <v>1</v>
      </c>
      <c r="U294" s="838">
        <v>0.5</v>
      </c>
    </row>
    <row r="295" spans="1:21" ht="14.4" customHeight="1" x14ac:dyDescent="0.3">
      <c r="A295" s="831">
        <v>25</v>
      </c>
      <c r="B295" s="832" t="s">
        <v>1059</v>
      </c>
      <c r="C295" s="832" t="s">
        <v>1064</v>
      </c>
      <c r="D295" s="833" t="s">
        <v>1592</v>
      </c>
      <c r="E295" s="834" t="s">
        <v>1077</v>
      </c>
      <c r="F295" s="832" t="s">
        <v>1060</v>
      </c>
      <c r="G295" s="832" t="s">
        <v>1182</v>
      </c>
      <c r="H295" s="832" t="s">
        <v>557</v>
      </c>
      <c r="I295" s="832" t="s">
        <v>1183</v>
      </c>
      <c r="J295" s="832" t="s">
        <v>1184</v>
      </c>
      <c r="K295" s="832" t="s">
        <v>716</v>
      </c>
      <c r="L295" s="835">
        <v>0</v>
      </c>
      <c r="M295" s="835">
        <v>0</v>
      </c>
      <c r="N295" s="832">
        <v>1</v>
      </c>
      <c r="O295" s="836">
        <v>0.5</v>
      </c>
      <c r="P295" s="835">
        <v>0</v>
      </c>
      <c r="Q295" s="837"/>
      <c r="R295" s="832">
        <v>1</v>
      </c>
      <c r="S295" s="837">
        <v>1</v>
      </c>
      <c r="T295" s="836">
        <v>0.5</v>
      </c>
      <c r="U295" s="838">
        <v>1</v>
      </c>
    </row>
    <row r="296" spans="1:21" ht="14.4" customHeight="1" x14ac:dyDescent="0.3">
      <c r="A296" s="831">
        <v>25</v>
      </c>
      <c r="B296" s="832" t="s">
        <v>1059</v>
      </c>
      <c r="C296" s="832" t="s">
        <v>1064</v>
      </c>
      <c r="D296" s="833" t="s">
        <v>1592</v>
      </c>
      <c r="E296" s="834" t="s">
        <v>1077</v>
      </c>
      <c r="F296" s="832" t="s">
        <v>1060</v>
      </c>
      <c r="G296" s="832" t="s">
        <v>1499</v>
      </c>
      <c r="H296" s="832" t="s">
        <v>557</v>
      </c>
      <c r="I296" s="832" t="s">
        <v>1500</v>
      </c>
      <c r="J296" s="832" t="s">
        <v>1501</v>
      </c>
      <c r="K296" s="832" t="s">
        <v>1502</v>
      </c>
      <c r="L296" s="835">
        <v>0</v>
      </c>
      <c r="M296" s="835">
        <v>0</v>
      </c>
      <c r="N296" s="832">
        <v>1</v>
      </c>
      <c r="O296" s="836">
        <v>0.5</v>
      </c>
      <c r="P296" s="835"/>
      <c r="Q296" s="837"/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25</v>
      </c>
      <c r="B297" s="832" t="s">
        <v>1059</v>
      </c>
      <c r="C297" s="832" t="s">
        <v>1064</v>
      </c>
      <c r="D297" s="833" t="s">
        <v>1592</v>
      </c>
      <c r="E297" s="834" t="s">
        <v>1077</v>
      </c>
      <c r="F297" s="832" t="s">
        <v>1060</v>
      </c>
      <c r="G297" s="832" t="s">
        <v>1256</v>
      </c>
      <c r="H297" s="832" t="s">
        <v>557</v>
      </c>
      <c r="I297" s="832" t="s">
        <v>1260</v>
      </c>
      <c r="J297" s="832" t="s">
        <v>1261</v>
      </c>
      <c r="K297" s="832" t="s">
        <v>1262</v>
      </c>
      <c r="L297" s="835">
        <v>50.32</v>
      </c>
      <c r="M297" s="835">
        <v>100.64</v>
      </c>
      <c r="N297" s="832">
        <v>2</v>
      </c>
      <c r="O297" s="836">
        <v>1</v>
      </c>
      <c r="P297" s="835">
        <v>100.64</v>
      </c>
      <c r="Q297" s="837">
        <v>1</v>
      </c>
      <c r="R297" s="832">
        <v>2</v>
      </c>
      <c r="S297" s="837">
        <v>1</v>
      </c>
      <c r="T297" s="836">
        <v>1</v>
      </c>
      <c r="U297" s="838">
        <v>1</v>
      </c>
    </row>
    <row r="298" spans="1:21" ht="14.4" customHeight="1" x14ac:dyDescent="0.3">
      <c r="A298" s="831">
        <v>25</v>
      </c>
      <c r="B298" s="832" t="s">
        <v>1059</v>
      </c>
      <c r="C298" s="832" t="s">
        <v>1064</v>
      </c>
      <c r="D298" s="833" t="s">
        <v>1592</v>
      </c>
      <c r="E298" s="834" t="s">
        <v>1077</v>
      </c>
      <c r="F298" s="832" t="s">
        <v>1060</v>
      </c>
      <c r="G298" s="832" t="s">
        <v>1113</v>
      </c>
      <c r="H298" s="832" t="s">
        <v>590</v>
      </c>
      <c r="I298" s="832" t="s">
        <v>980</v>
      </c>
      <c r="J298" s="832" t="s">
        <v>877</v>
      </c>
      <c r="K298" s="832" t="s">
        <v>981</v>
      </c>
      <c r="L298" s="835">
        <v>154.36000000000001</v>
      </c>
      <c r="M298" s="835">
        <v>15744.71999999999</v>
      </c>
      <c r="N298" s="832">
        <v>102</v>
      </c>
      <c r="O298" s="836">
        <v>77.5</v>
      </c>
      <c r="P298" s="835">
        <v>8489.7999999999938</v>
      </c>
      <c r="Q298" s="837">
        <v>0.53921568627450978</v>
      </c>
      <c r="R298" s="832">
        <v>55</v>
      </c>
      <c r="S298" s="837">
        <v>0.53921568627450978</v>
      </c>
      <c r="T298" s="836">
        <v>39</v>
      </c>
      <c r="U298" s="838">
        <v>0.50322580645161286</v>
      </c>
    </row>
    <row r="299" spans="1:21" ht="14.4" customHeight="1" x14ac:dyDescent="0.3">
      <c r="A299" s="831">
        <v>25</v>
      </c>
      <c r="B299" s="832" t="s">
        <v>1059</v>
      </c>
      <c r="C299" s="832" t="s">
        <v>1064</v>
      </c>
      <c r="D299" s="833" t="s">
        <v>1592</v>
      </c>
      <c r="E299" s="834" t="s">
        <v>1077</v>
      </c>
      <c r="F299" s="832" t="s">
        <v>1060</v>
      </c>
      <c r="G299" s="832" t="s">
        <v>1113</v>
      </c>
      <c r="H299" s="832" t="s">
        <v>590</v>
      </c>
      <c r="I299" s="832" t="s">
        <v>1402</v>
      </c>
      <c r="J299" s="832" t="s">
        <v>1403</v>
      </c>
      <c r="K299" s="832" t="s">
        <v>1404</v>
      </c>
      <c r="L299" s="835">
        <v>111.22</v>
      </c>
      <c r="M299" s="835">
        <v>111.22</v>
      </c>
      <c r="N299" s="832">
        <v>1</v>
      </c>
      <c r="O299" s="836">
        <v>1</v>
      </c>
      <c r="P299" s="835">
        <v>111.22</v>
      </c>
      <c r="Q299" s="837">
        <v>1</v>
      </c>
      <c r="R299" s="832">
        <v>1</v>
      </c>
      <c r="S299" s="837">
        <v>1</v>
      </c>
      <c r="T299" s="836">
        <v>1</v>
      </c>
      <c r="U299" s="838">
        <v>1</v>
      </c>
    </row>
    <row r="300" spans="1:21" ht="14.4" customHeight="1" x14ac:dyDescent="0.3">
      <c r="A300" s="831">
        <v>25</v>
      </c>
      <c r="B300" s="832" t="s">
        <v>1059</v>
      </c>
      <c r="C300" s="832" t="s">
        <v>1064</v>
      </c>
      <c r="D300" s="833" t="s">
        <v>1592</v>
      </c>
      <c r="E300" s="834" t="s">
        <v>1077</v>
      </c>
      <c r="F300" s="832" t="s">
        <v>1060</v>
      </c>
      <c r="G300" s="832" t="s">
        <v>1113</v>
      </c>
      <c r="H300" s="832" t="s">
        <v>557</v>
      </c>
      <c r="I300" s="832" t="s">
        <v>1314</v>
      </c>
      <c r="J300" s="832" t="s">
        <v>877</v>
      </c>
      <c r="K300" s="832" t="s">
        <v>981</v>
      </c>
      <c r="L300" s="835">
        <v>154.36000000000001</v>
      </c>
      <c r="M300" s="835">
        <v>771.80000000000007</v>
      </c>
      <c r="N300" s="832">
        <v>5</v>
      </c>
      <c r="O300" s="836">
        <v>4.5</v>
      </c>
      <c r="P300" s="835">
        <v>617.44000000000005</v>
      </c>
      <c r="Q300" s="837">
        <v>0.8</v>
      </c>
      <c r="R300" s="832">
        <v>4</v>
      </c>
      <c r="S300" s="837">
        <v>0.8</v>
      </c>
      <c r="T300" s="836">
        <v>3.5</v>
      </c>
      <c r="U300" s="838">
        <v>0.77777777777777779</v>
      </c>
    </row>
    <row r="301" spans="1:21" ht="14.4" customHeight="1" x14ac:dyDescent="0.3">
      <c r="A301" s="831">
        <v>25</v>
      </c>
      <c r="B301" s="832" t="s">
        <v>1059</v>
      </c>
      <c r="C301" s="832" t="s">
        <v>1064</v>
      </c>
      <c r="D301" s="833" t="s">
        <v>1592</v>
      </c>
      <c r="E301" s="834" t="s">
        <v>1077</v>
      </c>
      <c r="F301" s="832" t="s">
        <v>1060</v>
      </c>
      <c r="G301" s="832" t="s">
        <v>1503</v>
      </c>
      <c r="H301" s="832" t="s">
        <v>557</v>
      </c>
      <c r="I301" s="832" t="s">
        <v>1504</v>
      </c>
      <c r="J301" s="832" t="s">
        <v>719</v>
      </c>
      <c r="K301" s="832" t="s">
        <v>720</v>
      </c>
      <c r="L301" s="835">
        <v>107.27</v>
      </c>
      <c r="M301" s="835">
        <v>214.54</v>
      </c>
      <c r="N301" s="832">
        <v>2</v>
      </c>
      <c r="O301" s="836">
        <v>1</v>
      </c>
      <c r="P301" s="835"/>
      <c r="Q301" s="837">
        <v>0</v>
      </c>
      <c r="R301" s="832"/>
      <c r="S301" s="837">
        <v>0</v>
      </c>
      <c r="T301" s="836"/>
      <c r="U301" s="838">
        <v>0</v>
      </c>
    </row>
    <row r="302" spans="1:21" ht="14.4" customHeight="1" x14ac:dyDescent="0.3">
      <c r="A302" s="831">
        <v>25</v>
      </c>
      <c r="B302" s="832" t="s">
        <v>1059</v>
      </c>
      <c r="C302" s="832" t="s">
        <v>1064</v>
      </c>
      <c r="D302" s="833" t="s">
        <v>1592</v>
      </c>
      <c r="E302" s="834" t="s">
        <v>1077</v>
      </c>
      <c r="F302" s="832" t="s">
        <v>1061</v>
      </c>
      <c r="G302" s="832" t="s">
        <v>1474</v>
      </c>
      <c r="H302" s="832" t="s">
        <v>557</v>
      </c>
      <c r="I302" s="832" t="s">
        <v>1505</v>
      </c>
      <c r="J302" s="832" t="s">
        <v>1476</v>
      </c>
      <c r="K302" s="832"/>
      <c r="L302" s="835">
        <v>0</v>
      </c>
      <c r="M302" s="835">
        <v>0</v>
      </c>
      <c r="N302" s="832">
        <v>1</v>
      </c>
      <c r="O302" s="836">
        <v>1</v>
      </c>
      <c r="P302" s="835">
        <v>0</v>
      </c>
      <c r="Q302" s="837"/>
      <c r="R302" s="832">
        <v>1</v>
      </c>
      <c r="S302" s="837">
        <v>1</v>
      </c>
      <c r="T302" s="836">
        <v>1</v>
      </c>
      <c r="U302" s="838">
        <v>1</v>
      </c>
    </row>
    <row r="303" spans="1:21" ht="14.4" customHeight="1" x14ac:dyDescent="0.3">
      <c r="A303" s="831">
        <v>25</v>
      </c>
      <c r="B303" s="832" t="s">
        <v>1059</v>
      </c>
      <c r="C303" s="832" t="s">
        <v>1064</v>
      </c>
      <c r="D303" s="833" t="s">
        <v>1592</v>
      </c>
      <c r="E303" s="834" t="s">
        <v>1105</v>
      </c>
      <c r="F303" s="832" t="s">
        <v>1060</v>
      </c>
      <c r="G303" s="832" t="s">
        <v>1292</v>
      </c>
      <c r="H303" s="832" t="s">
        <v>590</v>
      </c>
      <c r="I303" s="832" t="s">
        <v>1029</v>
      </c>
      <c r="J303" s="832" t="s">
        <v>1030</v>
      </c>
      <c r="K303" s="832" t="s">
        <v>1031</v>
      </c>
      <c r="L303" s="835">
        <v>4.7</v>
      </c>
      <c r="M303" s="835">
        <v>4.7</v>
      </c>
      <c r="N303" s="832">
        <v>1</v>
      </c>
      <c r="O303" s="836">
        <v>1</v>
      </c>
      <c r="P303" s="835">
        <v>4.7</v>
      </c>
      <c r="Q303" s="837">
        <v>1</v>
      </c>
      <c r="R303" s="832">
        <v>1</v>
      </c>
      <c r="S303" s="837">
        <v>1</v>
      </c>
      <c r="T303" s="836">
        <v>1</v>
      </c>
      <c r="U303" s="838">
        <v>1</v>
      </c>
    </row>
    <row r="304" spans="1:21" ht="14.4" customHeight="1" x14ac:dyDescent="0.3">
      <c r="A304" s="831">
        <v>25</v>
      </c>
      <c r="B304" s="832" t="s">
        <v>1059</v>
      </c>
      <c r="C304" s="832" t="s">
        <v>1064</v>
      </c>
      <c r="D304" s="833" t="s">
        <v>1592</v>
      </c>
      <c r="E304" s="834" t="s">
        <v>1105</v>
      </c>
      <c r="F304" s="832" t="s">
        <v>1060</v>
      </c>
      <c r="G304" s="832" t="s">
        <v>1114</v>
      </c>
      <c r="H304" s="832" t="s">
        <v>590</v>
      </c>
      <c r="I304" s="832" t="s">
        <v>987</v>
      </c>
      <c r="J304" s="832" t="s">
        <v>988</v>
      </c>
      <c r="K304" s="832" t="s">
        <v>827</v>
      </c>
      <c r="L304" s="835">
        <v>170.52</v>
      </c>
      <c r="M304" s="835">
        <v>341.04</v>
      </c>
      <c r="N304" s="832">
        <v>2</v>
      </c>
      <c r="O304" s="836">
        <v>2</v>
      </c>
      <c r="P304" s="835">
        <v>170.52</v>
      </c>
      <c r="Q304" s="837">
        <v>0.5</v>
      </c>
      <c r="R304" s="832">
        <v>1</v>
      </c>
      <c r="S304" s="837">
        <v>0.5</v>
      </c>
      <c r="T304" s="836">
        <v>1</v>
      </c>
      <c r="U304" s="838">
        <v>0.5</v>
      </c>
    </row>
    <row r="305" spans="1:21" ht="14.4" customHeight="1" x14ac:dyDescent="0.3">
      <c r="A305" s="831">
        <v>25</v>
      </c>
      <c r="B305" s="832" t="s">
        <v>1059</v>
      </c>
      <c r="C305" s="832" t="s">
        <v>1064</v>
      </c>
      <c r="D305" s="833" t="s">
        <v>1592</v>
      </c>
      <c r="E305" s="834" t="s">
        <v>1105</v>
      </c>
      <c r="F305" s="832" t="s">
        <v>1060</v>
      </c>
      <c r="G305" s="832" t="s">
        <v>1114</v>
      </c>
      <c r="H305" s="832" t="s">
        <v>590</v>
      </c>
      <c r="I305" s="832" t="s">
        <v>1115</v>
      </c>
      <c r="J305" s="832" t="s">
        <v>988</v>
      </c>
      <c r="K305" s="832" t="s">
        <v>1116</v>
      </c>
      <c r="L305" s="835">
        <v>272.83</v>
      </c>
      <c r="M305" s="835">
        <v>272.83</v>
      </c>
      <c r="N305" s="832">
        <v>1</v>
      </c>
      <c r="O305" s="836">
        <v>1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25</v>
      </c>
      <c r="B306" s="832" t="s">
        <v>1059</v>
      </c>
      <c r="C306" s="832" t="s">
        <v>1064</v>
      </c>
      <c r="D306" s="833" t="s">
        <v>1592</v>
      </c>
      <c r="E306" s="834" t="s">
        <v>1105</v>
      </c>
      <c r="F306" s="832" t="s">
        <v>1060</v>
      </c>
      <c r="G306" s="832" t="s">
        <v>1137</v>
      </c>
      <c r="H306" s="832" t="s">
        <v>557</v>
      </c>
      <c r="I306" s="832" t="s">
        <v>1138</v>
      </c>
      <c r="J306" s="832" t="s">
        <v>1139</v>
      </c>
      <c r="K306" s="832" t="s">
        <v>1140</v>
      </c>
      <c r="L306" s="835">
        <v>58.86</v>
      </c>
      <c r="M306" s="835">
        <v>58.86</v>
      </c>
      <c r="N306" s="832">
        <v>1</v>
      </c>
      <c r="O306" s="836">
        <v>1</v>
      </c>
      <c r="P306" s="835"/>
      <c r="Q306" s="837">
        <v>0</v>
      </c>
      <c r="R306" s="832"/>
      <c r="S306" s="837">
        <v>0</v>
      </c>
      <c r="T306" s="836"/>
      <c r="U306" s="838">
        <v>0</v>
      </c>
    </row>
    <row r="307" spans="1:21" ht="14.4" customHeight="1" x14ac:dyDescent="0.3">
      <c r="A307" s="831">
        <v>25</v>
      </c>
      <c r="B307" s="832" t="s">
        <v>1059</v>
      </c>
      <c r="C307" s="832" t="s">
        <v>1064</v>
      </c>
      <c r="D307" s="833" t="s">
        <v>1592</v>
      </c>
      <c r="E307" s="834" t="s">
        <v>1105</v>
      </c>
      <c r="F307" s="832" t="s">
        <v>1060</v>
      </c>
      <c r="G307" s="832" t="s">
        <v>1141</v>
      </c>
      <c r="H307" s="832" t="s">
        <v>557</v>
      </c>
      <c r="I307" s="832" t="s">
        <v>1142</v>
      </c>
      <c r="J307" s="832" t="s">
        <v>1143</v>
      </c>
      <c r="K307" s="832" t="s">
        <v>827</v>
      </c>
      <c r="L307" s="835">
        <v>78.33</v>
      </c>
      <c r="M307" s="835">
        <v>156.66</v>
      </c>
      <c r="N307" s="832">
        <v>2</v>
      </c>
      <c r="O307" s="836">
        <v>0.5</v>
      </c>
      <c r="P307" s="835">
        <v>156.66</v>
      </c>
      <c r="Q307" s="837">
        <v>1</v>
      </c>
      <c r="R307" s="832">
        <v>2</v>
      </c>
      <c r="S307" s="837">
        <v>1</v>
      </c>
      <c r="T307" s="836">
        <v>0.5</v>
      </c>
      <c r="U307" s="838">
        <v>1</v>
      </c>
    </row>
    <row r="308" spans="1:21" ht="14.4" customHeight="1" x14ac:dyDescent="0.3">
      <c r="A308" s="831">
        <v>25</v>
      </c>
      <c r="B308" s="832" t="s">
        <v>1059</v>
      </c>
      <c r="C308" s="832" t="s">
        <v>1064</v>
      </c>
      <c r="D308" s="833" t="s">
        <v>1592</v>
      </c>
      <c r="E308" s="834" t="s">
        <v>1105</v>
      </c>
      <c r="F308" s="832" t="s">
        <v>1060</v>
      </c>
      <c r="G308" s="832" t="s">
        <v>1263</v>
      </c>
      <c r="H308" s="832" t="s">
        <v>590</v>
      </c>
      <c r="I308" s="832" t="s">
        <v>1506</v>
      </c>
      <c r="J308" s="832" t="s">
        <v>619</v>
      </c>
      <c r="K308" s="832" t="s">
        <v>1507</v>
      </c>
      <c r="L308" s="835">
        <v>264</v>
      </c>
      <c r="M308" s="835">
        <v>264</v>
      </c>
      <c r="N308" s="832">
        <v>1</v>
      </c>
      <c r="O308" s="836">
        <v>0.5</v>
      </c>
      <c r="P308" s="835">
        <v>264</v>
      </c>
      <c r="Q308" s="837">
        <v>1</v>
      </c>
      <c r="R308" s="832">
        <v>1</v>
      </c>
      <c r="S308" s="837">
        <v>1</v>
      </c>
      <c r="T308" s="836">
        <v>0.5</v>
      </c>
      <c r="U308" s="838">
        <v>1</v>
      </c>
    </row>
    <row r="309" spans="1:21" ht="14.4" customHeight="1" x14ac:dyDescent="0.3">
      <c r="A309" s="831">
        <v>25</v>
      </c>
      <c r="B309" s="832" t="s">
        <v>1059</v>
      </c>
      <c r="C309" s="832" t="s">
        <v>1064</v>
      </c>
      <c r="D309" s="833" t="s">
        <v>1592</v>
      </c>
      <c r="E309" s="834" t="s">
        <v>1105</v>
      </c>
      <c r="F309" s="832" t="s">
        <v>1060</v>
      </c>
      <c r="G309" s="832" t="s">
        <v>1189</v>
      </c>
      <c r="H309" s="832" t="s">
        <v>557</v>
      </c>
      <c r="I309" s="832" t="s">
        <v>1508</v>
      </c>
      <c r="J309" s="832" t="s">
        <v>1509</v>
      </c>
      <c r="K309" s="832" t="s">
        <v>1510</v>
      </c>
      <c r="L309" s="835">
        <v>176.32</v>
      </c>
      <c r="M309" s="835">
        <v>352.64</v>
      </c>
      <c r="N309" s="832">
        <v>2</v>
      </c>
      <c r="O309" s="836">
        <v>1.5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25</v>
      </c>
      <c r="B310" s="832" t="s">
        <v>1059</v>
      </c>
      <c r="C310" s="832" t="s">
        <v>1064</v>
      </c>
      <c r="D310" s="833" t="s">
        <v>1592</v>
      </c>
      <c r="E310" s="834" t="s">
        <v>1105</v>
      </c>
      <c r="F310" s="832" t="s">
        <v>1060</v>
      </c>
      <c r="G310" s="832" t="s">
        <v>1189</v>
      </c>
      <c r="H310" s="832" t="s">
        <v>590</v>
      </c>
      <c r="I310" s="832" t="s">
        <v>1195</v>
      </c>
      <c r="J310" s="832" t="s">
        <v>1196</v>
      </c>
      <c r="K310" s="832" t="s">
        <v>1197</v>
      </c>
      <c r="L310" s="835">
        <v>176.32</v>
      </c>
      <c r="M310" s="835">
        <v>176.32</v>
      </c>
      <c r="N310" s="832">
        <v>1</v>
      </c>
      <c r="O310" s="836">
        <v>1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25</v>
      </c>
      <c r="B311" s="832" t="s">
        <v>1059</v>
      </c>
      <c r="C311" s="832" t="s">
        <v>1064</v>
      </c>
      <c r="D311" s="833" t="s">
        <v>1592</v>
      </c>
      <c r="E311" s="834" t="s">
        <v>1105</v>
      </c>
      <c r="F311" s="832" t="s">
        <v>1060</v>
      </c>
      <c r="G311" s="832" t="s">
        <v>1198</v>
      </c>
      <c r="H311" s="832" t="s">
        <v>557</v>
      </c>
      <c r="I311" s="832" t="s">
        <v>1511</v>
      </c>
      <c r="J311" s="832" t="s">
        <v>1408</v>
      </c>
      <c r="K311" s="832" t="s">
        <v>1512</v>
      </c>
      <c r="L311" s="835">
        <v>117.47</v>
      </c>
      <c r="M311" s="835">
        <v>117.47</v>
      </c>
      <c r="N311" s="832">
        <v>1</v>
      </c>
      <c r="O311" s="836">
        <v>0.5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25</v>
      </c>
      <c r="B312" s="832" t="s">
        <v>1059</v>
      </c>
      <c r="C312" s="832" t="s">
        <v>1064</v>
      </c>
      <c r="D312" s="833" t="s">
        <v>1592</v>
      </c>
      <c r="E312" s="834" t="s">
        <v>1105</v>
      </c>
      <c r="F312" s="832" t="s">
        <v>1060</v>
      </c>
      <c r="G312" s="832" t="s">
        <v>1485</v>
      </c>
      <c r="H312" s="832" t="s">
        <v>557</v>
      </c>
      <c r="I312" s="832" t="s">
        <v>1486</v>
      </c>
      <c r="J312" s="832" t="s">
        <v>1487</v>
      </c>
      <c r="K312" s="832" t="s">
        <v>1488</v>
      </c>
      <c r="L312" s="835">
        <v>0</v>
      </c>
      <c r="M312" s="835">
        <v>0</v>
      </c>
      <c r="N312" s="832">
        <v>1</v>
      </c>
      <c r="O312" s="836">
        <v>1</v>
      </c>
      <c r="P312" s="835"/>
      <c r="Q312" s="837"/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25</v>
      </c>
      <c r="B313" s="832" t="s">
        <v>1059</v>
      </c>
      <c r="C313" s="832" t="s">
        <v>1064</v>
      </c>
      <c r="D313" s="833" t="s">
        <v>1592</v>
      </c>
      <c r="E313" s="834" t="s">
        <v>1105</v>
      </c>
      <c r="F313" s="832" t="s">
        <v>1060</v>
      </c>
      <c r="G313" s="832" t="s">
        <v>1136</v>
      </c>
      <c r="H313" s="832" t="s">
        <v>590</v>
      </c>
      <c r="I313" s="832" t="s">
        <v>1007</v>
      </c>
      <c r="J313" s="832" t="s">
        <v>1008</v>
      </c>
      <c r="K313" s="832" t="s">
        <v>1009</v>
      </c>
      <c r="L313" s="835">
        <v>3231.81</v>
      </c>
      <c r="M313" s="835">
        <v>3231.81</v>
      </c>
      <c r="N313" s="832">
        <v>1</v>
      </c>
      <c r="O313" s="836">
        <v>0.5</v>
      </c>
      <c r="P313" s="835">
        <v>3231.81</v>
      </c>
      <c r="Q313" s="837">
        <v>1</v>
      </c>
      <c r="R313" s="832">
        <v>1</v>
      </c>
      <c r="S313" s="837">
        <v>1</v>
      </c>
      <c r="T313" s="836">
        <v>0.5</v>
      </c>
      <c r="U313" s="838">
        <v>1</v>
      </c>
    </row>
    <row r="314" spans="1:21" ht="14.4" customHeight="1" x14ac:dyDescent="0.3">
      <c r="A314" s="831">
        <v>25</v>
      </c>
      <c r="B314" s="832" t="s">
        <v>1059</v>
      </c>
      <c r="C314" s="832" t="s">
        <v>1064</v>
      </c>
      <c r="D314" s="833" t="s">
        <v>1592</v>
      </c>
      <c r="E314" s="834" t="s">
        <v>1105</v>
      </c>
      <c r="F314" s="832" t="s">
        <v>1060</v>
      </c>
      <c r="G314" s="832" t="s">
        <v>1125</v>
      </c>
      <c r="H314" s="832" t="s">
        <v>557</v>
      </c>
      <c r="I314" s="832" t="s">
        <v>1126</v>
      </c>
      <c r="J314" s="832" t="s">
        <v>834</v>
      </c>
      <c r="K314" s="832" t="s">
        <v>1127</v>
      </c>
      <c r="L314" s="835">
        <v>48.09</v>
      </c>
      <c r="M314" s="835">
        <v>240.45000000000002</v>
      </c>
      <c r="N314" s="832">
        <v>5</v>
      </c>
      <c r="O314" s="836">
        <v>5</v>
      </c>
      <c r="P314" s="835">
        <v>96.18</v>
      </c>
      <c r="Q314" s="837">
        <v>0.4</v>
      </c>
      <c r="R314" s="832">
        <v>2</v>
      </c>
      <c r="S314" s="837">
        <v>0.4</v>
      </c>
      <c r="T314" s="836">
        <v>2</v>
      </c>
      <c r="U314" s="838">
        <v>0.4</v>
      </c>
    </row>
    <row r="315" spans="1:21" ht="14.4" customHeight="1" x14ac:dyDescent="0.3">
      <c r="A315" s="831">
        <v>25</v>
      </c>
      <c r="B315" s="832" t="s">
        <v>1059</v>
      </c>
      <c r="C315" s="832" t="s">
        <v>1064</v>
      </c>
      <c r="D315" s="833" t="s">
        <v>1592</v>
      </c>
      <c r="E315" s="834" t="s">
        <v>1105</v>
      </c>
      <c r="F315" s="832" t="s">
        <v>1060</v>
      </c>
      <c r="G315" s="832" t="s">
        <v>1125</v>
      </c>
      <c r="H315" s="832" t="s">
        <v>557</v>
      </c>
      <c r="I315" s="832" t="s">
        <v>1126</v>
      </c>
      <c r="J315" s="832" t="s">
        <v>834</v>
      </c>
      <c r="K315" s="832" t="s">
        <v>1127</v>
      </c>
      <c r="L315" s="835">
        <v>42.14</v>
      </c>
      <c r="M315" s="835">
        <v>84.28</v>
      </c>
      <c r="N315" s="832">
        <v>2</v>
      </c>
      <c r="O315" s="836">
        <v>2</v>
      </c>
      <c r="P315" s="835"/>
      <c r="Q315" s="837">
        <v>0</v>
      </c>
      <c r="R315" s="832"/>
      <c r="S315" s="837">
        <v>0</v>
      </c>
      <c r="T315" s="836"/>
      <c r="U315" s="838">
        <v>0</v>
      </c>
    </row>
    <row r="316" spans="1:21" ht="14.4" customHeight="1" x14ac:dyDescent="0.3">
      <c r="A316" s="831">
        <v>25</v>
      </c>
      <c r="B316" s="832" t="s">
        <v>1059</v>
      </c>
      <c r="C316" s="832" t="s">
        <v>1064</v>
      </c>
      <c r="D316" s="833" t="s">
        <v>1592</v>
      </c>
      <c r="E316" s="834" t="s">
        <v>1105</v>
      </c>
      <c r="F316" s="832" t="s">
        <v>1060</v>
      </c>
      <c r="G316" s="832" t="s">
        <v>1108</v>
      </c>
      <c r="H316" s="832" t="s">
        <v>557</v>
      </c>
      <c r="I316" s="832" t="s">
        <v>1109</v>
      </c>
      <c r="J316" s="832" t="s">
        <v>1110</v>
      </c>
      <c r="K316" s="832" t="s">
        <v>1111</v>
      </c>
      <c r="L316" s="835">
        <v>132.97999999999999</v>
      </c>
      <c r="M316" s="835">
        <v>1861.7199999999998</v>
      </c>
      <c r="N316" s="832">
        <v>14</v>
      </c>
      <c r="O316" s="836">
        <v>7</v>
      </c>
      <c r="P316" s="835">
        <v>930.8599999999999</v>
      </c>
      <c r="Q316" s="837">
        <v>0.5</v>
      </c>
      <c r="R316" s="832">
        <v>7</v>
      </c>
      <c r="S316" s="837">
        <v>0.5</v>
      </c>
      <c r="T316" s="836">
        <v>3.5</v>
      </c>
      <c r="U316" s="838">
        <v>0.5</v>
      </c>
    </row>
    <row r="317" spans="1:21" ht="14.4" customHeight="1" x14ac:dyDescent="0.3">
      <c r="A317" s="831">
        <v>25</v>
      </c>
      <c r="B317" s="832" t="s">
        <v>1059</v>
      </c>
      <c r="C317" s="832" t="s">
        <v>1064</v>
      </c>
      <c r="D317" s="833" t="s">
        <v>1592</v>
      </c>
      <c r="E317" s="834" t="s">
        <v>1105</v>
      </c>
      <c r="F317" s="832" t="s">
        <v>1060</v>
      </c>
      <c r="G317" s="832" t="s">
        <v>1273</v>
      </c>
      <c r="H317" s="832" t="s">
        <v>557</v>
      </c>
      <c r="I317" s="832" t="s">
        <v>1513</v>
      </c>
      <c r="J317" s="832" t="s">
        <v>1275</v>
      </c>
      <c r="K317" s="832" t="s">
        <v>1514</v>
      </c>
      <c r="L317" s="835">
        <v>31.65</v>
      </c>
      <c r="M317" s="835">
        <v>31.65</v>
      </c>
      <c r="N317" s="832">
        <v>1</v>
      </c>
      <c r="O317" s="836">
        <v>0.5</v>
      </c>
      <c r="P317" s="835">
        <v>31.65</v>
      </c>
      <c r="Q317" s="837">
        <v>1</v>
      </c>
      <c r="R317" s="832">
        <v>1</v>
      </c>
      <c r="S317" s="837">
        <v>1</v>
      </c>
      <c r="T317" s="836">
        <v>0.5</v>
      </c>
      <c r="U317" s="838">
        <v>1</v>
      </c>
    </row>
    <row r="318" spans="1:21" ht="14.4" customHeight="1" x14ac:dyDescent="0.3">
      <c r="A318" s="831">
        <v>25</v>
      </c>
      <c r="B318" s="832" t="s">
        <v>1059</v>
      </c>
      <c r="C318" s="832" t="s">
        <v>1064</v>
      </c>
      <c r="D318" s="833" t="s">
        <v>1592</v>
      </c>
      <c r="E318" s="834" t="s">
        <v>1105</v>
      </c>
      <c r="F318" s="832" t="s">
        <v>1060</v>
      </c>
      <c r="G318" s="832" t="s">
        <v>1152</v>
      </c>
      <c r="H318" s="832" t="s">
        <v>557</v>
      </c>
      <c r="I318" s="832" t="s">
        <v>1153</v>
      </c>
      <c r="J318" s="832" t="s">
        <v>832</v>
      </c>
      <c r="K318" s="832" t="s">
        <v>1154</v>
      </c>
      <c r="L318" s="835">
        <v>34.19</v>
      </c>
      <c r="M318" s="835">
        <v>136.76</v>
      </c>
      <c r="N318" s="832">
        <v>4</v>
      </c>
      <c r="O318" s="836">
        <v>1.5</v>
      </c>
      <c r="P318" s="835">
        <v>102.57</v>
      </c>
      <c r="Q318" s="837">
        <v>0.75</v>
      </c>
      <c r="R318" s="832">
        <v>3</v>
      </c>
      <c r="S318" s="837">
        <v>0.75</v>
      </c>
      <c r="T318" s="836">
        <v>1</v>
      </c>
      <c r="U318" s="838">
        <v>0.66666666666666663</v>
      </c>
    </row>
    <row r="319" spans="1:21" ht="14.4" customHeight="1" x14ac:dyDescent="0.3">
      <c r="A319" s="831">
        <v>25</v>
      </c>
      <c r="B319" s="832" t="s">
        <v>1059</v>
      </c>
      <c r="C319" s="832" t="s">
        <v>1064</v>
      </c>
      <c r="D319" s="833" t="s">
        <v>1592</v>
      </c>
      <c r="E319" s="834" t="s">
        <v>1105</v>
      </c>
      <c r="F319" s="832" t="s">
        <v>1060</v>
      </c>
      <c r="G319" s="832" t="s">
        <v>1155</v>
      </c>
      <c r="H319" s="832" t="s">
        <v>590</v>
      </c>
      <c r="I319" s="832" t="s">
        <v>1156</v>
      </c>
      <c r="J319" s="832" t="s">
        <v>1157</v>
      </c>
      <c r="K319" s="832" t="s">
        <v>1158</v>
      </c>
      <c r="L319" s="835">
        <v>141.25</v>
      </c>
      <c r="M319" s="835">
        <v>141.25</v>
      </c>
      <c r="N319" s="832">
        <v>1</v>
      </c>
      <c r="O319" s="836">
        <v>1</v>
      </c>
      <c r="P319" s="835"/>
      <c r="Q319" s="837">
        <v>0</v>
      </c>
      <c r="R319" s="832"/>
      <c r="S319" s="837">
        <v>0</v>
      </c>
      <c r="T319" s="836"/>
      <c r="U319" s="838">
        <v>0</v>
      </c>
    </row>
    <row r="320" spans="1:21" ht="14.4" customHeight="1" x14ac:dyDescent="0.3">
      <c r="A320" s="831">
        <v>25</v>
      </c>
      <c r="B320" s="832" t="s">
        <v>1059</v>
      </c>
      <c r="C320" s="832" t="s">
        <v>1064</v>
      </c>
      <c r="D320" s="833" t="s">
        <v>1592</v>
      </c>
      <c r="E320" s="834" t="s">
        <v>1105</v>
      </c>
      <c r="F320" s="832" t="s">
        <v>1060</v>
      </c>
      <c r="G320" s="832" t="s">
        <v>1163</v>
      </c>
      <c r="H320" s="832" t="s">
        <v>557</v>
      </c>
      <c r="I320" s="832" t="s">
        <v>1164</v>
      </c>
      <c r="J320" s="832" t="s">
        <v>613</v>
      </c>
      <c r="K320" s="832" t="s">
        <v>1165</v>
      </c>
      <c r="L320" s="835">
        <v>17.62</v>
      </c>
      <c r="M320" s="835">
        <v>17.62</v>
      </c>
      <c r="N320" s="832">
        <v>1</v>
      </c>
      <c r="O320" s="836">
        <v>0.5</v>
      </c>
      <c r="P320" s="835"/>
      <c r="Q320" s="837">
        <v>0</v>
      </c>
      <c r="R320" s="832"/>
      <c r="S320" s="837">
        <v>0</v>
      </c>
      <c r="T320" s="836"/>
      <c r="U320" s="838">
        <v>0</v>
      </c>
    </row>
    <row r="321" spans="1:21" ht="14.4" customHeight="1" x14ac:dyDescent="0.3">
      <c r="A321" s="831">
        <v>25</v>
      </c>
      <c r="B321" s="832" t="s">
        <v>1059</v>
      </c>
      <c r="C321" s="832" t="s">
        <v>1064</v>
      </c>
      <c r="D321" s="833" t="s">
        <v>1592</v>
      </c>
      <c r="E321" s="834" t="s">
        <v>1105</v>
      </c>
      <c r="F321" s="832" t="s">
        <v>1060</v>
      </c>
      <c r="G321" s="832" t="s">
        <v>1163</v>
      </c>
      <c r="H321" s="832" t="s">
        <v>557</v>
      </c>
      <c r="I321" s="832" t="s">
        <v>1242</v>
      </c>
      <c r="J321" s="832" t="s">
        <v>613</v>
      </c>
      <c r="K321" s="832" t="s">
        <v>1243</v>
      </c>
      <c r="L321" s="835">
        <v>35.25</v>
      </c>
      <c r="M321" s="835">
        <v>282</v>
      </c>
      <c r="N321" s="832">
        <v>8</v>
      </c>
      <c r="O321" s="836">
        <v>5.5</v>
      </c>
      <c r="P321" s="835">
        <v>105.75</v>
      </c>
      <c r="Q321" s="837">
        <v>0.375</v>
      </c>
      <c r="R321" s="832">
        <v>3</v>
      </c>
      <c r="S321" s="837">
        <v>0.375</v>
      </c>
      <c r="T321" s="836">
        <v>2.5</v>
      </c>
      <c r="U321" s="838">
        <v>0.45454545454545453</v>
      </c>
    </row>
    <row r="322" spans="1:21" ht="14.4" customHeight="1" x14ac:dyDescent="0.3">
      <c r="A322" s="831">
        <v>25</v>
      </c>
      <c r="B322" s="832" t="s">
        <v>1059</v>
      </c>
      <c r="C322" s="832" t="s">
        <v>1064</v>
      </c>
      <c r="D322" s="833" t="s">
        <v>1592</v>
      </c>
      <c r="E322" s="834" t="s">
        <v>1105</v>
      </c>
      <c r="F322" s="832" t="s">
        <v>1060</v>
      </c>
      <c r="G322" s="832" t="s">
        <v>1168</v>
      </c>
      <c r="H322" s="832" t="s">
        <v>557</v>
      </c>
      <c r="I322" s="832" t="s">
        <v>1515</v>
      </c>
      <c r="J322" s="832" t="s">
        <v>679</v>
      </c>
      <c r="K322" s="832" t="s">
        <v>1516</v>
      </c>
      <c r="L322" s="835">
        <v>103.67</v>
      </c>
      <c r="M322" s="835">
        <v>103.67</v>
      </c>
      <c r="N322" s="832">
        <v>1</v>
      </c>
      <c r="O322" s="836">
        <v>0.5</v>
      </c>
      <c r="P322" s="835">
        <v>103.67</v>
      </c>
      <c r="Q322" s="837">
        <v>1</v>
      </c>
      <c r="R322" s="832">
        <v>1</v>
      </c>
      <c r="S322" s="837">
        <v>1</v>
      </c>
      <c r="T322" s="836">
        <v>0.5</v>
      </c>
      <c r="U322" s="838">
        <v>1</v>
      </c>
    </row>
    <row r="323" spans="1:21" ht="14.4" customHeight="1" x14ac:dyDescent="0.3">
      <c r="A323" s="831">
        <v>25</v>
      </c>
      <c r="B323" s="832" t="s">
        <v>1059</v>
      </c>
      <c r="C323" s="832" t="s">
        <v>1064</v>
      </c>
      <c r="D323" s="833" t="s">
        <v>1592</v>
      </c>
      <c r="E323" s="834" t="s">
        <v>1105</v>
      </c>
      <c r="F323" s="832" t="s">
        <v>1060</v>
      </c>
      <c r="G323" s="832" t="s">
        <v>1112</v>
      </c>
      <c r="H323" s="832" t="s">
        <v>590</v>
      </c>
      <c r="I323" s="832" t="s">
        <v>1017</v>
      </c>
      <c r="J323" s="832" t="s">
        <v>735</v>
      </c>
      <c r="K323" s="832" t="s">
        <v>737</v>
      </c>
      <c r="L323" s="835">
        <v>0</v>
      </c>
      <c r="M323" s="835">
        <v>0</v>
      </c>
      <c r="N323" s="832">
        <v>12</v>
      </c>
      <c r="O323" s="836">
        <v>4</v>
      </c>
      <c r="P323" s="835">
        <v>0</v>
      </c>
      <c r="Q323" s="837"/>
      <c r="R323" s="832">
        <v>8</v>
      </c>
      <c r="S323" s="837">
        <v>0.66666666666666663</v>
      </c>
      <c r="T323" s="836">
        <v>2</v>
      </c>
      <c r="U323" s="838">
        <v>0.5</v>
      </c>
    </row>
    <row r="324" spans="1:21" ht="14.4" customHeight="1" x14ac:dyDescent="0.3">
      <c r="A324" s="831">
        <v>25</v>
      </c>
      <c r="B324" s="832" t="s">
        <v>1059</v>
      </c>
      <c r="C324" s="832" t="s">
        <v>1064</v>
      </c>
      <c r="D324" s="833" t="s">
        <v>1592</v>
      </c>
      <c r="E324" s="834" t="s">
        <v>1105</v>
      </c>
      <c r="F324" s="832" t="s">
        <v>1060</v>
      </c>
      <c r="G324" s="832" t="s">
        <v>1282</v>
      </c>
      <c r="H324" s="832" t="s">
        <v>557</v>
      </c>
      <c r="I324" s="832" t="s">
        <v>1283</v>
      </c>
      <c r="J324" s="832" t="s">
        <v>1284</v>
      </c>
      <c r="K324" s="832" t="s">
        <v>1285</v>
      </c>
      <c r="L324" s="835">
        <v>42.54</v>
      </c>
      <c r="M324" s="835">
        <v>85.08</v>
      </c>
      <c r="N324" s="832">
        <v>2</v>
      </c>
      <c r="O324" s="836">
        <v>1</v>
      </c>
      <c r="P324" s="835">
        <v>85.08</v>
      </c>
      <c r="Q324" s="837">
        <v>1</v>
      </c>
      <c r="R324" s="832">
        <v>2</v>
      </c>
      <c r="S324" s="837">
        <v>1</v>
      </c>
      <c r="T324" s="836">
        <v>1</v>
      </c>
      <c r="U324" s="838">
        <v>1</v>
      </c>
    </row>
    <row r="325" spans="1:21" ht="14.4" customHeight="1" x14ac:dyDescent="0.3">
      <c r="A325" s="831">
        <v>25</v>
      </c>
      <c r="B325" s="832" t="s">
        <v>1059</v>
      </c>
      <c r="C325" s="832" t="s">
        <v>1064</v>
      </c>
      <c r="D325" s="833" t="s">
        <v>1592</v>
      </c>
      <c r="E325" s="834" t="s">
        <v>1105</v>
      </c>
      <c r="F325" s="832" t="s">
        <v>1060</v>
      </c>
      <c r="G325" s="832" t="s">
        <v>1460</v>
      </c>
      <c r="H325" s="832" t="s">
        <v>557</v>
      </c>
      <c r="I325" s="832" t="s">
        <v>1461</v>
      </c>
      <c r="J325" s="832" t="s">
        <v>848</v>
      </c>
      <c r="K325" s="832" t="s">
        <v>1462</v>
      </c>
      <c r="L325" s="835">
        <v>219.37</v>
      </c>
      <c r="M325" s="835">
        <v>1316.22</v>
      </c>
      <c r="N325" s="832">
        <v>6</v>
      </c>
      <c r="O325" s="836">
        <v>0.5</v>
      </c>
      <c r="P325" s="835">
        <v>1316.22</v>
      </c>
      <c r="Q325" s="837">
        <v>1</v>
      </c>
      <c r="R325" s="832">
        <v>6</v>
      </c>
      <c r="S325" s="837">
        <v>1</v>
      </c>
      <c r="T325" s="836">
        <v>0.5</v>
      </c>
      <c r="U325" s="838">
        <v>1</v>
      </c>
    </row>
    <row r="326" spans="1:21" ht="14.4" customHeight="1" x14ac:dyDescent="0.3">
      <c r="A326" s="831">
        <v>25</v>
      </c>
      <c r="B326" s="832" t="s">
        <v>1059</v>
      </c>
      <c r="C326" s="832" t="s">
        <v>1064</v>
      </c>
      <c r="D326" s="833" t="s">
        <v>1592</v>
      </c>
      <c r="E326" s="834" t="s">
        <v>1105</v>
      </c>
      <c r="F326" s="832" t="s">
        <v>1060</v>
      </c>
      <c r="G326" s="832" t="s">
        <v>1256</v>
      </c>
      <c r="H326" s="832" t="s">
        <v>557</v>
      </c>
      <c r="I326" s="832" t="s">
        <v>1260</v>
      </c>
      <c r="J326" s="832" t="s">
        <v>1261</v>
      </c>
      <c r="K326" s="832" t="s">
        <v>1262</v>
      </c>
      <c r="L326" s="835">
        <v>50.32</v>
      </c>
      <c r="M326" s="835">
        <v>100.64</v>
      </c>
      <c r="N326" s="832">
        <v>2</v>
      </c>
      <c r="O326" s="836">
        <v>0.5</v>
      </c>
      <c r="P326" s="835"/>
      <c r="Q326" s="837">
        <v>0</v>
      </c>
      <c r="R326" s="832"/>
      <c r="S326" s="837">
        <v>0</v>
      </c>
      <c r="T326" s="836"/>
      <c r="U326" s="838">
        <v>0</v>
      </c>
    </row>
    <row r="327" spans="1:21" ht="14.4" customHeight="1" x14ac:dyDescent="0.3">
      <c r="A327" s="831">
        <v>25</v>
      </c>
      <c r="B327" s="832" t="s">
        <v>1059</v>
      </c>
      <c r="C327" s="832" t="s">
        <v>1064</v>
      </c>
      <c r="D327" s="833" t="s">
        <v>1592</v>
      </c>
      <c r="E327" s="834" t="s">
        <v>1105</v>
      </c>
      <c r="F327" s="832" t="s">
        <v>1060</v>
      </c>
      <c r="G327" s="832" t="s">
        <v>1113</v>
      </c>
      <c r="H327" s="832" t="s">
        <v>590</v>
      </c>
      <c r="I327" s="832" t="s">
        <v>980</v>
      </c>
      <c r="J327" s="832" t="s">
        <v>877</v>
      </c>
      <c r="K327" s="832" t="s">
        <v>981</v>
      </c>
      <c r="L327" s="835">
        <v>154.36000000000001</v>
      </c>
      <c r="M327" s="835">
        <v>4476.4400000000023</v>
      </c>
      <c r="N327" s="832">
        <v>29</v>
      </c>
      <c r="O327" s="836">
        <v>24</v>
      </c>
      <c r="P327" s="835">
        <v>1389.2400000000002</v>
      </c>
      <c r="Q327" s="837">
        <v>0.3103448275862068</v>
      </c>
      <c r="R327" s="832">
        <v>9</v>
      </c>
      <c r="S327" s="837">
        <v>0.31034482758620691</v>
      </c>
      <c r="T327" s="836">
        <v>6.5</v>
      </c>
      <c r="U327" s="838">
        <v>0.27083333333333331</v>
      </c>
    </row>
    <row r="328" spans="1:21" ht="14.4" customHeight="1" x14ac:dyDescent="0.3">
      <c r="A328" s="831">
        <v>25</v>
      </c>
      <c r="B328" s="832" t="s">
        <v>1059</v>
      </c>
      <c r="C328" s="832" t="s">
        <v>1064</v>
      </c>
      <c r="D328" s="833" t="s">
        <v>1592</v>
      </c>
      <c r="E328" s="834" t="s">
        <v>1105</v>
      </c>
      <c r="F328" s="832" t="s">
        <v>1060</v>
      </c>
      <c r="G328" s="832" t="s">
        <v>1113</v>
      </c>
      <c r="H328" s="832" t="s">
        <v>590</v>
      </c>
      <c r="I328" s="832" t="s">
        <v>1047</v>
      </c>
      <c r="J328" s="832" t="s">
        <v>877</v>
      </c>
      <c r="K328" s="832" t="s">
        <v>1048</v>
      </c>
      <c r="L328" s="835">
        <v>225.06</v>
      </c>
      <c r="M328" s="835">
        <v>225.06</v>
      </c>
      <c r="N328" s="832">
        <v>1</v>
      </c>
      <c r="O328" s="836">
        <v>1</v>
      </c>
      <c r="P328" s="835">
        <v>225.06</v>
      </c>
      <c r="Q328" s="837">
        <v>1</v>
      </c>
      <c r="R328" s="832">
        <v>1</v>
      </c>
      <c r="S328" s="837">
        <v>1</v>
      </c>
      <c r="T328" s="836">
        <v>1</v>
      </c>
      <c r="U328" s="838">
        <v>1</v>
      </c>
    </row>
    <row r="329" spans="1:21" ht="14.4" customHeight="1" x14ac:dyDescent="0.3">
      <c r="A329" s="831">
        <v>25</v>
      </c>
      <c r="B329" s="832" t="s">
        <v>1059</v>
      </c>
      <c r="C329" s="832" t="s">
        <v>1064</v>
      </c>
      <c r="D329" s="833" t="s">
        <v>1592</v>
      </c>
      <c r="E329" s="834" t="s">
        <v>1105</v>
      </c>
      <c r="F329" s="832" t="s">
        <v>1060</v>
      </c>
      <c r="G329" s="832" t="s">
        <v>1341</v>
      </c>
      <c r="H329" s="832" t="s">
        <v>557</v>
      </c>
      <c r="I329" s="832" t="s">
        <v>1342</v>
      </c>
      <c r="J329" s="832" t="s">
        <v>597</v>
      </c>
      <c r="K329" s="832" t="s">
        <v>1343</v>
      </c>
      <c r="L329" s="835">
        <v>0</v>
      </c>
      <c r="M329" s="835">
        <v>0</v>
      </c>
      <c r="N329" s="832">
        <v>1</v>
      </c>
      <c r="O329" s="836">
        <v>0.5</v>
      </c>
      <c r="P329" s="835">
        <v>0</v>
      </c>
      <c r="Q329" s="837"/>
      <c r="R329" s="832">
        <v>1</v>
      </c>
      <c r="S329" s="837">
        <v>1</v>
      </c>
      <c r="T329" s="836">
        <v>0.5</v>
      </c>
      <c r="U329" s="838">
        <v>1</v>
      </c>
    </row>
    <row r="330" spans="1:21" ht="14.4" customHeight="1" x14ac:dyDescent="0.3">
      <c r="A330" s="831">
        <v>25</v>
      </c>
      <c r="B330" s="832" t="s">
        <v>1059</v>
      </c>
      <c r="C330" s="832" t="s">
        <v>1064</v>
      </c>
      <c r="D330" s="833" t="s">
        <v>1592</v>
      </c>
      <c r="E330" s="834" t="s">
        <v>1105</v>
      </c>
      <c r="F330" s="832" t="s">
        <v>1060</v>
      </c>
      <c r="G330" s="832" t="s">
        <v>1503</v>
      </c>
      <c r="H330" s="832" t="s">
        <v>557</v>
      </c>
      <c r="I330" s="832" t="s">
        <v>1504</v>
      </c>
      <c r="J330" s="832" t="s">
        <v>719</v>
      </c>
      <c r="K330" s="832" t="s">
        <v>720</v>
      </c>
      <c r="L330" s="835">
        <v>107.27</v>
      </c>
      <c r="M330" s="835">
        <v>321.81</v>
      </c>
      <c r="N330" s="832">
        <v>3</v>
      </c>
      <c r="O330" s="836">
        <v>0.5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" customHeight="1" x14ac:dyDescent="0.3">
      <c r="A331" s="831">
        <v>25</v>
      </c>
      <c r="B331" s="832" t="s">
        <v>1059</v>
      </c>
      <c r="C331" s="832" t="s">
        <v>1064</v>
      </c>
      <c r="D331" s="833" t="s">
        <v>1592</v>
      </c>
      <c r="E331" s="834" t="s">
        <v>1105</v>
      </c>
      <c r="F331" s="832" t="s">
        <v>1061</v>
      </c>
      <c r="G331" s="832" t="s">
        <v>1474</v>
      </c>
      <c r="H331" s="832" t="s">
        <v>557</v>
      </c>
      <c r="I331" s="832" t="s">
        <v>1517</v>
      </c>
      <c r="J331" s="832" t="s">
        <v>1476</v>
      </c>
      <c r="K331" s="832"/>
      <c r="L331" s="835">
        <v>0</v>
      </c>
      <c r="M331" s="835">
        <v>0</v>
      </c>
      <c r="N331" s="832">
        <v>2</v>
      </c>
      <c r="O331" s="836">
        <v>2</v>
      </c>
      <c r="P331" s="835">
        <v>0</v>
      </c>
      <c r="Q331" s="837"/>
      <c r="R331" s="832">
        <v>2</v>
      </c>
      <c r="S331" s="837">
        <v>1</v>
      </c>
      <c r="T331" s="836">
        <v>2</v>
      </c>
      <c r="U331" s="838">
        <v>1</v>
      </c>
    </row>
    <row r="332" spans="1:21" ht="14.4" customHeight="1" x14ac:dyDescent="0.3">
      <c r="A332" s="831">
        <v>25</v>
      </c>
      <c r="B332" s="832" t="s">
        <v>1059</v>
      </c>
      <c r="C332" s="832" t="s">
        <v>1064</v>
      </c>
      <c r="D332" s="833" t="s">
        <v>1592</v>
      </c>
      <c r="E332" s="834" t="s">
        <v>1075</v>
      </c>
      <c r="F332" s="832" t="s">
        <v>1060</v>
      </c>
      <c r="G332" s="832" t="s">
        <v>1518</v>
      </c>
      <c r="H332" s="832" t="s">
        <v>590</v>
      </c>
      <c r="I332" s="832" t="s">
        <v>1519</v>
      </c>
      <c r="J332" s="832" t="s">
        <v>1520</v>
      </c>
      <c r="K332" s="832" t="s">
        <v>1521</v>
      </c>
      <c r="L332" s="835">
        <v>119.7</v>
      </c>
      <c r="M332" s="835">
        <v>359.1</v>
      </c>
      <c r="N332" s="832">
        <v>3</v>
      </c>
      <c r="O332" s="836">
        <v>2</v>
      </c>
      <c r="P332" s="835">
        <v>359.1</v>
      </c>
      <c r="Q332" s="837">
        <v>1</v>
      </c>
      <c r="R332" s="832">
        <v>3</v>
      </c>
      <c r="S332" s="837">
        <v>1</v>
      </c>
      <c r="T332" s="836">
        <v>2</v>
      </c>
      <c r="U332" s="838">
        <v>1</v>
      </c>
    </row>
    <row r="333" spans="1:21" ht="14.4" customHeight="1" x14ac:dyDescent="0.3">
      <c r="A333" s="831">
        <v>25</v>
      </c>
      <c r="B333" s="832" t="s">
        <v>1059</v>
      </c>
      <c r="C333" s="832" t="s">
        <v>1064</v>
      </c>
      <c r="D333" s="833" t="s">
        <v>1592</v>
      </c>
      <c r="E333" s="834" t="s">
        <v>1075</v>
      </c>
      <c r="F333" s="832" t="s">
        <v>1060</v>
      </c>
      <c r="G333" s="832" t="s">
        <v>1377</v>
      </c>
      <c r="H333" s="832" t="s">
        <v>557</v>
      </c>
      <c r="I333" s="832" t="s">
        <v>1378</v>
      </c>
      <c r="J333" s="832" t="s">
        <v>1379</v>
      </c>
      <c r="K333" s="832" t="s">
        <v>1380</v>
      </c>
      <c r="L333" s="835">
        <v>0</v>
      </c>
      <c r="M333" s="835">
        <v>0</v>
      </c>
      <c r="N333" s="832">
        <v>1</v>
      </c>
      <c r="O333" s="836">
        <v>0.5</v>
      </c>
      <c r="P333" s="835">
        <v>0</v>
      </c>
      <c r="Q333" s="837"/>
      <c r="R333" s="832">
        <v>1</v>
      </c>
      <c r="S333" s="837">
        <v>1</v>
      </c>
      <c r="T333" s="836">
        <v>0.5</v>
      </c>
      <c r="U333" s="838">
        <v>1</v>
      </c>
    </row>
    <row r="334" spans="1:21" ht="14.4" customHeight="1" x14ac:dyDescent="0.3">
      <c r="A334" s="831">
        <v>25</v>
      </c>
      <c r="B334" s="832" t="s">
        <v>1059</v>
      </c>
      <c r="C334" s="832" t="s">
        <v>1064</v>
      </c>
      <c r="D334" s="833" t="s">
        <v>1592</v>
      </c>
      <c r="E334" s="834" t="s">
        <v>1075</v>
      </c>
      <c r="F334" s="832" t="s">
        <v>1060</v>
      </c>
      <c r="G334" s="832" t="s">
        <v>1114</v>
      </c>
      <c r="H334" s="832" t="s">
        <v>590</v>
      </c>
      <c r="I334" s="832" t="s">
        <v>1115</v>
      </c>
      <c r="J334" s="832" t="s">
        <v>988</v>
      </c>
      <c r="K334" s="832" t="s">
        <v>1116</v>
      </c>
      <c r="L334" s="835">
        <v>272.83</v>
      </c>
      <c r="M334" s="835">
        <v>272.83</v>
      </c>
      <c r="N334" s="832">
        <v>1</v>
      </c>
      <c r="O334" s="836">
        <v>0.5</v>
      </c>
      <c r="P334" s="835">
        <v>272.83</v>
      </c>
      <c r="Q334" s="837">
        <v>1</v>
      </c>
      <c r="R334" s="832">
        <v>1</v>
      </c>
      <c r="S334" s="837">
        <v>1</v>
      </c>
      <c r="T334" s="836">
        <v>0.5</v>
      </c>
      <c r="U334" s="838">
        <v>1</v>
      </c>
    </row>
    <row r="335" spans="1:21" ht="14.4" customHeight="1" x14ac:dyDescent="0.3">
      <c r="A335" s="831">
        <v>25</v>
      </c>
      <c r="B335" s="832" t="s">
        <v>1059</v>
      </c>
      <c r="C335" s="832" t="s">
        <v>1064</v>
      </c>
      <c r="D335" s="833" t="s">
        <v>1592</v>
      </c>
      <c r="E335" s="834" t="s">
        <v>1075</v>
      </c>
      <c r="F335" s="832" t="s">
        <v>1060</v>
      </c>
      <c r="G335" s="832" t="s">
        <v>1141</v>
      </c>
      <c r="H335" s="832" t="s">
        <v>557</v>
      </c>
      <c r="I335" s="832" t="s">
        <v>1142</v>
      </c>
      <c r="J335" s="832" t="s">
        <v>1143</v>
      </c>
      <c r="K335" s="832" t="s">
        <v>827</v>
      </c>
      <c r="L335" s="835">
        <v>78.33</v>
      </c>
      <c r="M335" s="835">
        <v>156.66</v>
      </c>
      <c r="N335" s="832">
        <v>2</v>
      </c>
      <c r="O335" s="836">
        <v>1</v>
      </c>
      <c r="P335" s="835">
        <v>156.66</v>
      </c>
      <c r="Q335" s="837">
        <v>1</v>
      </c>
      <c r="R335" s="832">
        <v>2</v>
      </c>
      <c r="S335" s="837">
        <v>1</v>
      </c>
      <c r="T335" s="836">
        <v>1</v>
      </c>
      <c r="U335" s="838">
        <v>1</v>
      </c>
    </row>
    <row r="336" spans="1:21" ht="14.4" customHeight="1" x14ac:dyDescent="0.3">
      <c r="A336" s="831">
        <v>25</v>
      </c>
      <c r="B336" s="832" t="s">
        <v>1059</v>
      </c>
      <c r="C336" s="832" t="s">
        <v>1064</v>
      </c>
      <c r="D336" s="833" t="s">
        <v>1592</v>
      </c>
      <c r="E336" s="834" t="s">
        <v>1075</v>
      </c>
      <c r="F336" s="832" t="s">
        <v>1060</v>
      </c>
      <c r="G336" s="832" t="s">
        <v>1141</v>
      </c>
      <c r="H336" s="832" t="s">
        <v>557</v>
      </c>
      <c r="I336" s="832" t="s">
        <v>1381</v>
      </c>
      <c r="J336" s="832" t="s">
        <v>826</v>
      </c>
      <c r="K336" s="832" t="s">
        <v>827</v>
      </c>
      <c r="L336" s="835">
        <v>78.33</v>
      </c>
      <c r="M336" s="835">
        <v>78.33</v>
      </c>
      <c r="N336" s="832">
        <v>1</v>
      </c>
      <c r="O336" s="836">
        <v>1</v>
      </c>
      <c r="P336" s="835">
        <v>78.33</v>
      </c>
      <c r="Q336" s="837">
        <v>1</v>
      </c>
      <c r="R336" s="832">
        <v>1</v>
      </c>
      <c r="S336" s="837">
        <v>1</v>
      </c>
      <c r="T336" s="836">
        <v>1</v>
      </c>
      <c r="U336" s="838">
        <v>1</v>
      </c>
    </row>
    <row r="337" spans="1:21" ht="14.4" customHeight="1" x14ac:dyDescent="0.3">
      <c r="A337" s="831">
        <v>25</v>
      </c>
      <c r="B337" s="832" t="s">
        <v>1059</v>
      </c>
      <c r="C337" s="832" t="s">
        <v>1064</v>
      </c>
      <c r="D337" s="833" t="s">
        <v>1592</v>
      </c>
      <c r="E337" s="834" t="s">
        <v>1075</v>
      </c>
      <c r="F337" s="832" t="s">
        <v>1060</v>
      </c>
      <c r="G337" s="832" t="s">
        <v>1263</v>
      </c>
      <c r="H337" s="832" t="s">
        <v>590</v>
      </c>
      <c r="I337" s="832" t="s">
        <v>1522</v>
      </c>
      <c r="J337" s="832" t="s">
        <v>619</v>
      </c>
      <c r="K337" s="832" t="s">
        <v>620</v>
      </c>
      <c r="L337" s="835">
        <v>132</v>
      </c>
      <c r="M337" s="835">
        <v>132</v>
      </c>
      <c r="N337" s="832">
        <v>1</v>
      </c>
      <c r="O337" s="836">
        <v>1</v>
      </c>
      <c r="P337" s="835">
        <v>132</v>
      </c>
      <c r="Q337" s="837">
        <v>1</v>
      </c>
      <c r="R337" s="832">
        <v>1</v>
      </c>
      <c r="S337" s="837">
        <v>1</v>
      </c>
      <c r="T337" s="836">
        <v>1</v>
      </c>
      <c r="U337" s="838">
        <v>1</v>
      </c>
    </row>
    <row r="338" spans="1:21" ht="14.4" customHeight="1" x14ac:dyDescent="0.3">
      <c r="A338" s="831">
        <v>25</v>
      </c>
      <c r="B338" s="832" t="s">
        <v>1059</v>
      </c>
      <c r="C338" s="832" t="s">
        <v>1064</v>
      </c>
      <c r="D338" s="833" t="s">
        <v>1592</v>
      </c>
      <c r="E338" s="834" t="s">
        <v>1075</v>
      </c>
      <c r="F338" s="832" t="s">
        <v>1060</v>
      </c>
      <c r="G338" s="832" t="s">
        <v>1198</v>
      </c>
      <c r="H338" s="832" t="s">
        <v>557</v>
      </c>
      <c r="I338" s="832" t="s">
        <v>1523</v>
      </c>
      <c r="J338" s="832" t="s">
        <v>1524</v>
      </c>
      <c r="K338" s="832" t="s">
        <v>1525</v>
      </c>
      <c r="L338" s="835">
        <v>70.48</v>
      </c>
      <c r="M338" s="835">
        <v>140.96</v>
      </c>
      <c r="N338" s="832">
        <v>2</v>
      </c>
      <c r="O338" s="836">
        <v>1</v>
      </c>
      <c r="P338" s="835">
        <v>140.96</v>
      </c>
      <c r="Q338" s="837">
        <v>1</v>
      </c>
      <c r="R338" s="832">
        <v>2</v>
      </c>
      <c r="S338" s="837">
        <v>1</v>
      </c>
      <c r="T338" s="836">
        <v>1</v>
      </c>
      <c r="U338" s="838">
        <v>1</v>
      </c>
    </row>
    <row r="339" spans="1:21" ht="14.4" customHeight="1" x14ac:dyDescent="0.3">
      <c r="A339" s="831">
        <v>25</v>
      </c>
      <c r="B339" s="832" t="s">
        <v>1059</v>
      </c>
      <c r="C339" s="832" t="s">
        <v>1064</v>
      </c>
      <c r="D339" s="833" t="s">
        <v>1592</v>
      </c>
      <c r="E339" s="834" t="s">
        <v>1075</v>
      </c>
      <c r="F339" s="832" t="s">
        <v>1060</v>
      </c>
      <c r="G339" s="832" t="s">
        <v>1205</v>
      </c>
      <c r="H339" s="832" t="s">
        <v>557</v>
      </c>
      <c r="I339" s="832" t="s">
        <v>1526</v>
      </c>
      <c r="J339" s="832" t="s">
        <v>1207</v>
      </c>
      <c r="K339" s="832" t="s">
        <v>1527</v>
      </c>
      <c r="L339" s="835">
        <v>273.33</v>
      </c>
      <c r="M339" s="835">
        <v>273.33</v>
      </c>
      <c r="N339" s="832">
        <v>1</v>
      </c>
      <c r="O339" s="836">
        <v>1</v>
      </c>
      <c r="P339" s="835"/>
      <c r="Q339" s="837">
        <v>0</v>
      </c>
      <c r="R339" s="832"/>
      <c r="S339" s="837">
        <v>0</v>
      </c>
      <c r="T339" s="836"/>
      <c r="U339" s="838">
        <v>0</v>
      </c>
    </row>
    <row r="340" spans="1:21" ht="14.4" customHeight="1" x14ac:dyDescent="0.3">
      <c r="A340" s="831">
        <v>25</v>
      </c>
      <c r="B340" s="832" t="s">
        <v>1059</v>
      </c>
      <c r="C340" s="832" t="s">
        <v>1064</v>
      </c>
      <c r="D340" s="833" t="s">
        <v>1592</v>
      </c>
      <c r="E340" s="834" t="s">
        <v>1075</v>
      </c>
      <c r="F340" s="832" t="s">
        <v>1060</v>
      </c>
      <c r="G340" s="832" t="s">
        <v>1528</v>
      </c>
      <c r="H340" s="832" t="s">
        <v>590</v>
      </c>
      <c r="I340" s="832" t="s">
        <v>1529</v>
      </c>
      <c r="J340" s="832" t="s">
        <v>1530</v>
      </c>
      <c r="K340" s="832" t="s">
        <v>1531</v>
      </c>
      <c r="L340" s="835">
        <v>186.57</v>
      </c>
      <c r="M340" s="835">
        <v>186.57</v>
      </c>
      <c r="N340" s="832">
        <v>1</v>
      </c>
      <c r="O340" s="836">
        <v>1</v>
      </c>
      <c r="P340" s="835">
        <v>186.57</v>
      </c>
      <c r="Q340" s="837">
        <v>1</v>
      </c>
      <c r="R340" s="832">
        <v>1</v>
      </c>
      <c r="S340" s="837">
        <v>1</v>
      </c>
      <c r="T340" s="836">
        <v>1</v>
      </c>
      <c r="U340" s="838">
        <v>1</v>
      </c>
    </row>
    <row r="341" spans="1:21" ht="14.4" customHeight="1" x14ac:dyDescent="0.3">
      <c r="A341" s="831">
        <v>25</v>
      </c>
      <c r="B341" s="832" t="s">
        <v>1059</v>
      </c>
      <c r="C341" s="832" t="s">
        <v>1064</v>
      </c>
      <c r="D341" s="833" t="s">
        <v>1592</v>
      </c>
      <c r="E341" s="834" t="s">
        <v>1075</v>
      </c>
      <c r="F341" s="832" t="s">
        <v>1060</v>
      </c>
      <c r="G341" s="832" t="s">
        <v>1213</v>
      </c>
      <c r="H341" s="832" t="s">
        <v>557</v>
      </c>
      <c r="I341" s="832" t="s">
        <v>1214</v>
      </c>
      <c r="J341" s="832" t="s">
        <v>1215</v>
      </c>
      <c r="K341" s="832" t="s">
        <v>1216</v>
      </c>
      <c r="L341" s="835">
        <v>121.07</v>
      </c>
      <c r="M341" s="835">
        <v>121.07</v>
      </c>
      <c r="N341" s="832">
        <v>1</v>
      </c>
      <c r="O341" s="836">
        <v>1</v>
      </c>
      <c r="P341" s="835">
        <v>121.07</v>
      </c>
      <c r="Q341" s="837">
        <v>1</v>
      </c>
      <c r="R341" s="832">
        <v>1</v>
      </c>
      <c r="S341" s="837">
        <v>1</v>
      </c>
      <c r="T341" s="836">
        <v>1</v>
      </c>
      <c r="U341" s="838">
        <v>1</v>
      </c>
    </row>
    <row r="342" spans="1:21" ht="14.4" customHeight="1" x14ac:dyDescent="0.3">
      <c r="A342" s="831">
        <v>25</v>
      </c>
      <c r="B342" s="832" t="s">
        <v>1059</v>
      </c>
      <c r="C342" s="832" t="s">
        <v>1064</v>
      </c>
      <c r="D342" s="833" t="s">
        <v>1592</v>
      </c>
      <c r="E342" s="834" t="s">
        <v>1075</v>
      </c>
      <c r="F342" s="832" t="s">
        <v>1060</v>
      </c>
      <c r="G342" s="832" t="s">
        <v>1125</v>
      </c>
      <c r="H342" s="832" t="s">
        <v>557</v>
      </c>
      <c r="I342" s="832" t="s">
        <v>1126</v>
      </c>
      <c r="J342" s="832" t="s">
        <v>834</v>
      </c>
      <c r="K342" s="832" t="s">
        <v>1127</v>
      </c>
      <c r="L342" s="835">
        <v>42.14</v>
      </c>
      <c r="M342" s="835">
        <v>42.14</v>
      </c>
      <c r="N342" s="832">
        <v>1</v>
      </c>
      <c r="O342" s="836">
        <v>0.5</v>
      </c>
      <c r="P342" s="835">
        <v>42.14</v>
      </c>
      <c r="Q342" s="837">
        <v>1</v>
      </c>
      <c r="R342" s="832">
        <v>1</v>
      </c>
      <c r="S342" s="837">
        <v>1</v>
      </c>
      <c r="T342" s="836">
        <v>0.5</v>
      </c>
      <c r="U342" s="838">
        <v>1</v>
      </c>
    </row>
    <row r="343" spans="1:21" ht="14.4" customHeight="1" x14ac:dyDescent="0.3">
      <c r="A343" s="831">
        <v>25</v>
      </c>
      <c r="B343" s="832" t="s">
        <v>1059</v>
      </c>
      <c r="C343" s="832" t="s">
        <v>1064</v>
      </c>
      <c r="D343" s="833" t="s">
        <v>1592</v>
      </c>
      <c r="E343" s="834" t="s">
        <v>1075</v>
      </c>
      <c r="F343" s="832" t="s">
        <v>1060</v>
      </c>
      <c r="G343" s="832" t="s">
        <v>1108</v>
      </c>
      <c r="H343" s="832" t="s">
        <v>557</v>
      </c>
      <c r="I343" s="832" t="s">
        <v>1109</v>
      </c>
      <c r="J343" s="832" t="s">
        <v>1110</v>
      </c>
      <c r="K343" s="832" t="s">
        <v>1111</v>
      </c>
      <c r="L343" s="835">
        <v>132.97999999999999</v>
      </c>
      <c r="M343" s="835">
        <v>2393.64</v>
      </c>
      <c r="N343" s="832">
        <v>18</v>
      </c>
      <c r="O343" s="836">
        <v>16.5</v>
      </c>
      <c r="P343" s="835">
        <v>1728.74</v>
      </c>
      <c r="Q343" s="837">
        <v>0.72222222222222221</v>
      </c>
      <c r="R343" s="832">
        <v>13</v>
      </c>
      <c r="S343" s="837">
        <v>0.72222222222222221</v>
      </c>
      <c r="T343" s="836">
        <v>11.5</v>
      </c>
      <c r="U343" s="838">
        <v>0.69696969696969702</v>
      </c>
    </row>
    <row r="344" spans="1:21" ht="14.4" customHeight="1" x14ac:dyDescent="0.3">
      <c r="A344" s="831">
        <v>25</v>
      </c>
      <c r="B344" s="832" t="s">
        <v>1059</v>
      </c>
      <c r="C344" s="832" t="s">
        <v>1064</v>
      </c>
      <c r="D344" s="833" t="s">
        <v>1592</v>
      </c>
      <c r="E344" s="834" t="s">
        <v>1075</v>
      </c>
      <c r="F344" s="832" t="s">
        <v>1060</v>
      </c>
      <c r="G344" s="832" t="s">
        <v>1332</v>
      </c>
      <c r="H344" s="832" t="s">
        <v>557</v>
      </c>
      <c r="I344" s="832" t="s">
        <v>1333</v>
      </c>
      <c r="J344" s="832" t="s">
        <v>1334</v>
      </c>
      <c r="K344" s="832" t="s">
        <v>1335</v>
      </c>
      <c r="L344" s="835">
        <v>38.56</v>
      </c>
      <c r="M344" s="835">
        <v>38.56</v>
      </c>
      <c r="N344" s="832">
        <v>1</v>
      </c>
      <c r="O344" s="836">
        <v>0.5</v>
      </c>
      <c r="P344" s="835">
        <v>38.56</v>
      </c>
      <c r="Q344" s="837">
        <v>1</v>
      </c>
      <c r="R344" s="832">
        <v>1</v>
      </c>
      <c r="S344" s="837">
        <v>1</v>
      </c>
      <c r="T344" s="836">
        <v>0.5</v>
      </c>
      <c r="U344" s="838">
        <v>1</v>
      </c>
    </row>
    <row r="345" spans="1:21" ht="14.4" customHeight="1" x14ac:dyDescent="0.3">
      <c r="A345" s="831">
        <v>25</v>
      </c>
      <c r="B345" s="832" t="s">
        <v>1059</v>
      </c>
      <c r="C345" s="832" t="s">
        <v>1064</v>
      </c>
      <c r="D345" s="833" t="s">
        <v>1592</v>
      </c>
      <c r="E345" s="834" t="s">
        <v>1075</v>
      </c>
      <c r="F345" s="832" t="s">
        <v>1060</v>
      </c>
      <c r="G345" s="832" t="s">
        <v>1155</v>
      </c>
      <c r="H345" s="832" t="s">
        <v>590</v>
      </c>
      <c r="I345" s="832" t="s">
        <v>1156</v>
      </c>
      <c r="J345" s="832" t="s">
        <v>1157</v>
      </c>
      <c r="K345" s="832" t="s">
        <v>1158</v>
      </c>
      <c r="L345" s="835">
        <v>141.25</v>
      </c>
      <c r="M345" s="835">
        <v>141.25</v>
      </c>
      <c r="N345" s="832">
        <v>1</v>
      </c>
      <c r="O345" s="836">
        <v>0.5</v>
      </c>
      <c r="P345" s="835">
        <v>141.25</v>
      </c>
      <c r="Q345" s="837">
        <v>1</v>
      </c>
      <c r="R345" s="832">
        <v>1</v>
      </c>
      <c r="S345" s="837">
        <v>1</v>
      </c>
      <c r="T345" s="836">
        <v>0.5</v>
      </c>
      <c r="U345" s="838">
        <v>1</v>
      </c>
    </row>
    <row r="346" spans="1:21" ht="14.4" customHeight="1" x14ac:dyDescent="0.3">
      <c r="A346" s="831">
        <v>25</v>
      </c>
      <c r="B346" s="832" t="s">
        <v>1059</v>
      </c>
      <c r="C346" s="832" t="s">
        <v>1064</v>
      </c>
      <c r="D346" s="833" t="s">
        <v>1592</v>
      </c>
      <c r="E346" s="834" t="s">
        <v>1075</v>
      </c>
      <c r="F346" s="832" t="s">
        <v>1060</v>
      </c>
      <c r="G346" s="832" t="s">
        <v>1155</v>
      </c>
      <c r="H346" s="832" t="s">
        <v>557</v>
      </c>
      <c r="I346" s="832" t="s">
        <v>1532</v>
      </c>
      <c r="J346" s="832" t="s">
        <v>1303</v>
      </c>
      <c r="K346" s="832" t="s">
        <v>1533</v>
      </c>
      <c r="L346" s="835">
        <v>306.82</v>
      </c>
      <c r="M346" s="835">
        <v>306.82</v>
      </c>
      <c r="N346" s="832">
        <v>1</v>
      </c>
      <c r="O346" s="836">
        <v>1</v>
      </c>
      <c r="P346" s="835">
        <v>306.82</v>
      </c>
      <c r="Q346" s="837">
        <v>1</v>
      </c>
      <c r="R346" s="832">
        <v>1</v>
      </c>
      <c r="S346" s="837">
        <v>1</v>
      </c>
      <c r="T346" s="836">
        <v>1</v>
      </c>
      <c r="U346" s="838">
        <v>1</v>
      </c>
    </row>
    <row r="347" spans="1:21" ht="14.4" customHeight="1" x14ac:dyDescent="0.3">
      <c r="A347" s="831">
        <v>25</v>
      </c>
      <c r="B347" s="832" t="s">
        <v>1059</v>
      </c>
      <c r="C347" s="832" t="s">
        <v>1064</v>
      </c>
      <c r="D347" s="833" t="s">
        <v>1592</v>
      </c>
      <c r="E347" s="834" t="s">
        <v>1075</v>
      </c>
      <c r="F347" s="832" t="s">
        <v>1060</v>
      </c>
      <c r="G347" s="832" t="s">
        <v>1163</v>
      </c>
      <c r="H347" s="832" t="s">
        <v>557</v>
      </c>
      <c r="I347" s="832" t="s">
        <v>1164</v>
      </c>
      <c r="J347" s="832" t="s">
        <v>613</v>
      </c>
      <c r="K347" s="832" t="s">
        <v>1165</v>
      </c>
      <c r="L347" s="835">
        <v>17.62</v>
      </c>
      <c r="M347" s="835">
        <v>176.20000000000002</v>
      </c>
      <c r="N347" s="832">
        <v>10</v>
      </c>
      <c r="O347" s="836">
        <v>6.5</v>
      </c>
      <c r="P347" s="835">
        <v>140.96</v>
      </c>
      <c r="Q347" s="837">
        <v>0.79999999999999993</v>
      </c>
      <c r="R347" s="832">
        <v>8</v>
      </c>
      <c r="S347" s="837">
        <v>0.8</v>
      </c>
      <c r="T347" s="836">
        <v>5</v>
      </c>
      <c r="U347" s="838">
        <v>0.76923076923076927</v>
      </c>
    </row>
    <row r="348" spans="1:21" ht="14.4" customHeight="1" x14ac:dyDescent="0.3">
      <c r="A348" s="831">
        <v>25</v>
      </c>
      <c r="B348" s="832" t="s">
        <v>1059</v>
      </c>
      <c r="C348" s="832" t="s">
        <v>1064</v>
      </c>
      <c r="D348" s="833" t="s">
        <v>1592</v>
      </c>
      <c r="E348" s="834" t="s">
        <v>1075</v>
      </c>
      <c r="F348" s="832" t="s">
        <v>1060</v>
      </c>
      <c r="G348" s="832" t="s">
        <v>1163</v>
      </c>
      <c r="H348" s="832" t="s">
        <v>557</v>
      </c>
      <c r="I348" s="832" t="s">
        <v>1240</v>
      </c>
      <c r="J348" s="832" t="s">
        <v>613</v>
      </c>
      <c r="K348" s="832" t="s">
        <v>1241</v>
      </c>
      <c r="L348" s="835">
        <v>35.25</v>
      </c>
      <c r="M348" s="835">
        <v>458.25</v>
      </c>
      <c r="N348" s="832">
        <v>13</v>
      </c>
      <c r="O348" s="836">
        <v>9.5</v>
      </c>
      <c r="P348" s="835">
        <v>176.25</v>
      </c>
      <c r="Q348" s="837">
        <v>0.38461538461538464</v>
      </c>
      <c r="R348" s="832">
        <v>5</v>
      </c>
      <c r="S348" s="837">
        <v>0.38461538461538464</v>
      </c>
      <c r="T348" s="836">
        <v>3</v>
      </c>
      <c r="U348" s="838">
        <v>0.31578947368421051</v>
      </c>
    </row>
    <row r="349" spans="1:21" ht="14.4" customHeight="1" x14ac:dyDescent="0.3">
      <c r="A349" s="831">
        <v>25</v>
      </c>
      <c r="B349" s="832" t="s">
        <v>1059</v>
      </c>
      <c r="C349" s="832" t="s">
        <v>1064</v>
      </c>
      <c r="D349" s="833" t="s">
        <v>1592</v>
      </c>
      <c r="E349" s="834" t="s">
        <v>1075</v>
      </c>
      <c r="F349" s="832" t="s">
        <v>1060</v>
      </c>
      <c r="G349" s="832" t="s">
        <v>1163</v>
      </c>
      <c r="H349" s="832" t="s">
        <v>557</v>
      </c>
      <c r="I349" s="832" t="s">
        <v>1242</v>
      </c>
      <c r="J349" s="832" t="s">
        <v>613</v>
      </c>
      <c r="K349" s="832" t="s">
        <v>1243</v>
      </c>
      <c r="L349" s="835">
        <v>35.25</v>
      </c>
      <c r="M349" s="835">
        <v>70.5</v>
      </c>
      <c r="N349" s="832">
        <v>2</v>
      </c>
      <c r="O349" s="836">
        <v>2</v>
      </c>
      <c r="P349" s="835">
        <v>35.25</v>
      </c>
      <c r="Q349" s="837">
        <v>0.5</v>
      </c>
      <c r="R349" s="832">
        <v>1</v>
      </c>
      <c r="S349" s="837">
        <v>0.5</v>
      </c>
      <c r="T349" s="836">
        <v>1</v>
      </c>
      <c r="U349" s="838">
        <v>0.5</v>
      </c>
    </row>
    <row r="350" spans="1:21" ht="14.4" customHeight="1" x14ac:dyDescent="0.3">
      <c r="A350" s="831">
        <v>25</v>
      </c>
      <c r="B350" s="832" t="s">
        <v>1059</v>
      </c>
      <c r="C350" s="832" t="s">
        <v>1064</v>
      </c>
      <c r="D350" s="833" t="s">
        <v>1592</v>
      </c>
      <c r="E350" s="834" t="s">
        <v>1075</v>
      </c>
      <c r="F350" s="832" t="s">
        <v>1060</v>
      </c>
      <c r="G350" s="832" t="s">
        <v>1163</v>
      </c>
      <c r="H350" s="832" t="s">
        <v>557</v>
      </c>
      <c r="I350" s="832" t="s">
        <v>1166</v>
      </c>
      <c r="J350" s="832" t="s">
        <v>613</v>
      </c>
      <c r="K350" s="832" t="s">
        <v>1167</v>
      </c>
      <c r="L350" s="835">
        <v>17.62</v>
      </c>
      <c r="M350" s="835">
        <v>52.86</v>
      </c>
      <c r="N350" s="832">
        <v>3</v>
      </c>
      <c r="O350" s="836">
        <v>2</v>
      </c>
      <c r="P350" s="835">
        <v>35.24</v>
      </c>
      <c r="Q350" s="837">
        <v>0.66666666666666674</v>
      </c>
      <c r="R350" s="832">
        <v>2</v>
      </c>
      <c r="S350" s="837">
        <v>0.66666666666666663</v>
      </c>
      <c r="T350" s="836">
        <v>1</v>
      </c>
      <c r="U350" s="838">
        <v>0.5</v>
      </c>
    </row>
    <row r="351" spans="1:21" ht="14.4" customHeight="1" x14ac:dyDescent="0.3">
      <c r="A351" s="831">
        <v>25</v>
      </c>
      <c r="B351" s="832" t="s">
        <v>1059</v>
      </c>
      <c r="C351" s="832" t="s">
        <v>1064</v>
      </c>
      <c r="D351" s="833" t="s">
        <v>1592</v>
      </c>
      <c r="E351" s="834" t="s">
        <v>1075</v>
      </c>
      <c r="F351" s="832" t="s">
        <v>1060</v>
      </c>
      <c r="G351" s="832" t="s">
        <v>1168</v>
      </c>
      <c r="H351" s="832" t="s">
        <v>557</v>
      </c>
      <c r="I351" s="832" t="s">
        <v>1171</v>
      </c>
      <c r="J351" s="832" t="s">
        <v>679</v>
      </c>
      <c r="K351" s="832" t="s">
        <v>1172</v>
      </c>
      <c r="L351" s="835">
        <v>32.25</v>
      </c>
      <c r="M351" s="835">
        <v>64.5</v>
      </c>
      <c r="N351" s="832">
        <v>2</v>
      </c>
      <c r="O351" s="836">
        <v>1.5</v>
      </c>
      <c r="P351" s="835">
        <v>32.25</v>
      </c>
      <c r="Q351" s="837">
        <v>0.5</v>
      </c>
      <c r="R351" s="832">
        <v>1</v>
      </c>
      <c r="S351" s="837">
        <v>0.5</v>
      </c>
      <c r="T351" s="836">
        <v>0.5</v>
      </c>
      <c r="U351" s="838">
        <v>0.33333333333333331</v>
      </c>
    </row>
    <row r="352" spans="1:21" ht="14.4" customHeight="1" x14ac:dyDescent="0.3">
      <c r="A352" s="831">
        <v>25</v>
      </c>
      <c r="B352" s="832" t="s">
        <v>1059</v>
      </c>
      <c r="C352" s="832" t="s">
        <v>1064</v>
      </c>
      <c r="D352" s="833" t="s">
        <v>1592</v>
      </c>
      <c r="E352" s="834" t="s">
        <v>1075</v>
      </c>
      <c r="F352" s="832" t="s">
        <v>1060</v>
      </c>
      <c r="G352" s="832" t="s">
        <v>1168</v>
      </c>
      <c r="H352" s="832" t="s">
        <v>557</v>
      </c>
      <c r="I352" s="832" t="s">
        <v>1410</v>
      </c>
      <c r="J352" s="832" t="s">
        <v>679</v>
      </c>
      <c r="K352" s="832" t="s">
        <v>1411</v>
      </c>
      <c r="L352" s="835">
        <v>103.67</v>
      </c>
      <c r="M352" s="835">
        <v>103.67</v>
      </c>
      <c r="N352" s="832">
        <v>1</v>
      </c>
      <c r="O352" s="836">
        <v>0.5</v>
      </c>
      <c r="P352" s="835">
        <v>103.67</v>
      </c>
      <c r="Q352" s="837">
        <v>1</v>
      </c>
      <c r="R352" s="832">
        <v>1</v>
      </c>
      <c r="S352" s="837">
        <v>1</v>
      </c>
      <c r="T352" s="836">
        <v>0.5</v>
      </c>
      <c r="U352" s="838">
        <v>1</v>
      </c>
    </row>
    <row r="353" spans="1:21" ht="14.4" customHeight="1" x14ac:dyDescent="0.3">
      <c r="A353" s="831">
        <v>25</v>
      </c>
      <c r="B353" s="832" t="s">
        <v>1059</v>
      </c>
      <c r="C353" s="832" t="s">
        <v>1064</v>
      </c>
      <c r="D353" s="833" t="s">
        <v>1592</v>
      </c>
      <c r="E353" s="834" t="s">
        <v>1075</v>
      </c>
      <c r="F353" s="832" t="s">
        <v>1060</v>
      </c>
      <c r="G353" s="832" t="s">
        <v>1244</v>
      </c>
      <c r="H353" s="832" t="s">
        <v>557</v>
      </c>
      <c r="I353" s="832" t="s">
        <v>1248</v>
      </c>
      <c r="J353" s="832" t="s">
        <v>1246</v>
      </c>
      <c r="K353" s="832" t="s">
        <v>1249</v>
      </c>
      <c r="L353" s="835">
        <v>52.61</v>
      </c>
      <c r="M353" s="835">
        <v>52.61</v>
      </c>
      <c r="N353" s="832">
        <v>1</v>
      </c>
      <c r="O353" s="836">
        <v>1</v>
      </c>
      <c r="P353" s="835">
        <v>52.61</v>
      </c>
      <c r="Q353" s="837">
        <v>1</v>
      </c>
      <c r="R353" s="832">
        <v>1</v>
      </c>
      <c r="S353" s="837">
        <v>1</v>
      </c>
      <c r="T353" s="836">
        <v>1</v>
      </c>
      <c r="U353" s="838">
        <v>1</v>
      </c>
    </row>
    <row r="354" spans="1:21" ht="14.4" customHeight="1" x14ac:dyDescent="0.3">
      <c r="A354" s="831">
        <v>25</v>
      </c>
      <c r="B354" s="832" t="s">
        <v>1059</v>
      </c>
      <c r="C354" s="832" t="s">
        <v>1064</v>
      </c>
      <c r="D354" s="833" t="s">
        <v>1592</v>
      </c>
      <c r="E354" s="834" t="s">
        <v>1075</v>
      </c>
      <c r="F354" s="832" t="s">
        <v>1060</v>
      </c>
      <c r="G354" s="832" t="s">
        <v>1534</v>
      </c>
      <c r="H354" s="832" t="s">
        <v>557</v>
      </c>
      <c r="I354" s="832" t="s">
        <v>1535</v>
      </c>
      <c r="J354" s="832" t="s">
        <v>1536</v>
      </c>
      <c r="K354" s="832" t="s">
        <v>1537</v>
      </c>
      <c r="L354" s="835">
        <v>21.92</v>
      </c>
      <c r="M354" s="835">
        <v>43.84</v>
      </c>
      <c r="N354" s="832">
        <v>2</v>
      </c>
      <c r="O354" s="836">
        <v>1</v>
      </c>
      <c r="P354" s="835"/>
      <c r="Q354" s="837">
        <v>0</v>
      </c>
      <c r="R354" s="832"/>
      <c r="S354" s="837">
        <v>0</v>
      </c>
      <c r="T354" s="836"/>
      <c r="U354" s="838">
        <v>0</v>
      </c>
    </row>
    <row r="355" spans="1:21" ht="14.4" customHeight="1" x14ac:dyDescent="0.3">
      <c r="A355" s="831">
        <v>25</v>
      </c>
      <c r="B355" s="832" t="s">
        <v>1059</v>
      </c>
      <c r="C355" s="832" t="s">
        <v>1064</v>
      </c>
      <c r="D355" s="833" t="s">
        <v>1592</v>
      </c>
      <c r="E355" s="834" t="s">
        <v>1075</v>
      </c>
      <c r="F355" s="832" t="s">
        <v>1060</v>
      </c>
      <c r="G355" s="832" t="s">
        <v>1112</v>
      </c>
      <c r="H355" s="832" t="s">
        <v>590</v>
      </c>
      <c r="I355" s="832" t="s">
        <v>1017</v>
      </c>
      <c r="J355" s="832" t="s">
        <v>735</v>
      </c>
      <c r="K355" s="832" t="s">
        <v>737</v>
      </c>
      <c r="L355" s="835">
        <v>0</v>
      </c>
      <c r="M355" s="835">
        <v>0</v>
      </c>
      <c r="N355" s="832">
        <v>4</v>
      </c>
      <c r="O355" s="836">
        <v>3</v>
      </c>
      <c r="P355" s="835">
        <v>0</v>
      </c>
      <c r="Q355" s="837"/>
      <c r="R355" s="832">
        <v>4</v>
      </c>
      <c r="S355" s="837">
        <v>1</v>
      </c>
      <c r="T355" s="836">
        <v>3</v>
      </c>
      <c r="U355" s="838">
        <v>1</v>
      </c>
    </row>
    <row r="356" spans="1:21" ht="14.4" customHeight="1" x14ac:dyDescent="0.3">
      <c r="A356" s="831">
        <v>25</v>
      </c>
      <c r="B356" s="832" t="s">
        <v>1059</v>
      </c>
      <c r="C356" s="832" t="s">
        <v>1064</v>
      </c>
      <c r="D356" s="833" t="s">
        <v>1592</v>
      </c>
      <c r="E356" s="834" t="s">
        <v>1075</v>
      </c>
      <c r="F356" s="832" t="s">
        <v>1060</v>
      </c>
      <c r="G356" s="832" t="s">
        <v>1113</v>
      </c>
      <c r="H356" s="832" t="s">
        <v>590</v>
      </c>
      <c r="I356" s="832" t="s">
        <v>980</v>
      </c>
      <c r="J356" s="832" t="s">
        <v>877</v>
      </c>
      <c r="K356" s="832" t="s">
        <v>981</v>
      </c>
      <c r="L356" s="835">
        <v>154.36000000000001</v>
      </c>
      <c r="M356" s="835">
        <v>7718.0000000000036</v>
      </c>
      <c r="N356" s="832">
        <v>50</v>
      </c>
      <c r="O356" s="836">
        <v>41.5</v>
      </c>
      <c r="P356" s="835">
        <v>4167.7200000000021</v>
      </c>
      <c r="Q356" s="837">
        <v>0.54</v>
      </c>
      <c r="R356" s="832">
        <v>27</v>
      </c>
      <c r="S356" s="837">
        <v>0.54</v>
      </c>
      <c r="T356" s="836">
        <v>19.5</v>
      </c>
      <c r="U356" s="838">
        <v>0.46987951807228917</v>
      </c>
    </row>
    <row r="357" spans="1:21" ht="14.4" customHeight="1" x14ac:dyDescent="0.3">
      <c r="A357" s="831">
        <v>25</v>
      </c>
      <c r="B357" s="832" t="s">
        <v>1059</v>
      </c>
      <c r="C357" s="832" t="s">
        <v>1064</v>
      </c>
      <c r="D357" s="833" t="s">
        <v>1592</v>
      </c>
      <c r="E357" s="834" t="s">
        <v>1075</v>
      </c>
      <c r="F357" s="832" t="s">
        <v>1060</v>
      </c>
      <c r="G357" s="832" t="s">
        <v>1113</v>
      </c>
      <c r="H357" s="832" t="s">
        <v>590</v>
      </c>
      <c r="I357" s="832" t="s">
        <v>1049</v>
      </c>
      <c r="J357" s="832" t="s">
        <v>1050</v>
      </c>
      <c r="K357" s="832" t="s">
        <v>1051</v>
      </c>
      <c r="L357" s="835">
        <v>149.52000000000001</v>
      </c>
      <c r="M357" s="835">
        <v>149.52000000000001</v>
      </c>
      <c r="N357" s="832">
        <v>1</v>
      </c>
      <c r="O357" s="836">
        <v>0.5</v>
      </c>
      <c r="P357" s="835">
        <v>149.52000000000001</v>
      </c>
      <c r="Q357" s="837">
        <v>1</v>
      </c>
      <c r="R357" s="832">
        <v>1</v>
      </c>
      <c r="S357" s="837">
        <v>1</v>
      </c>
      <c r="T357" s="836">
        <v>0.5</v>
      </c>
      <c r="U357" s="838">
        <v>1</v>
      </c>
    </row>
    <row r="358" spans="1:21" ht="14.4" customHeight="1" x14ac:dyDescent="0.3">
      <c r="A358" s="831">
        <v>25</v>
      </c>
      <c r="B358" s="832" t="s">
        <v>1059</v>
      </c>
      <c r="C358" s="832" t="s">
        <v>1064</v>
      </c>
      <c r="D358" s="833" t="s">
        <v>1592</v>
      </c>
      <c r="E358" s="834" t="s">
        <v>1075</v>
      </c>
      <c r="F358" s="832" t="s">
        <v>1060</v>
      </c>
      <c r="G358" s="832" t="s">
        <v>1113</v>
      </c>
      <c r="H358" s="832" t="s">
        <v>557</v>
      </c>
      <c r="I358" s="832" t="s">
        <v>1314</v>
      </c>
      <c r="J358" s="832" t="s">
        <v>877</v>
      </c>
      <c r="K358" s="832" t="s">
        <v>981</v>
      </c>
      <c r="L358" s="835">
        <v>154.36000000000001</v>
      </c>
      <c r="M358" s="835">
        <v>154.36000000000001</v>
      </c>
      <c r="N358" s="832">
        <v>1</v>
      </c>
      <c r="O358" s="836">
        <v>0.5</v>
      </c>
      <c r="P358" s="835">
        <v>154.36000000000001</v>
      </c>
      <c r="Q358" s="837">
        <v>1</v>
      </c>
      <c r="R358" s="832">
        <v>1</v>
      </c>
      <c r="S358" s="837">
        <v>1</v>
      </c>
      <c r="T358" s="836">
        <v>0.5</v>
      </c>
      <c r="U358" s="838">
        <v>1</v>
      </c>
    </row>
    <row r="359" spans="1:21" ht="14.4" customHeight="1" x14ac:dyDescent="0.3">
      <c r="A359" s="831">
        <v>25</v>
      </c>
      <c r="B359" s="832" t="s">
        <v>1059</v>
      </c>
      <c r="C359" s="832" t="s">
        <v>1064</v>
      </c>
      <c r="D359" s="833" t="s">
        <v>1592</v>
      </c>
      <c r="E359" s="834" t="s">
        <v>1075</v>
      </c>
      <c r="F359" s="832" t="s">
        <v>1060</v>
      </c>
      <c r="G359" s="832" t="s">
        <v>1113</v>
      </c>
      <c r="H359" s="832" t="s">
        <v>557</v>
      </c>
      <c r="I359" s="832" t="s">
        <v>1340</v>
      </c>
      <c r="J359" s="832" t="s">
        <v>877</v>
      </c>
      <c r="K359" s="832" t="s">
        <v>981</v>
      </c>
      <c r="L359" s="835">
        <v>154.36000000000001</v>
      </c>
      <c r="M359" s="835">
        <v>926.16000000000008</v>
      </c>
      <c r="N359" s="832">
        <v>6</v>
      </c>
      <c r="O359" s="836">
        <v>4.5</v>
      </c>
      <c r="P359" s="835">
        <v>308.72000000000003</v>
      </c>
      <c r="Q359" s="837">
        <v>0.33333333333333331</v>
      </c>
      <c r="R359" s="832">
        <v>2</v>
      </c>
      <c r="S359" s="837">
        <v>0.33333333333333331</v>
      </c>
      <c r="T359" s="836">
        <v>1.5</v>
      </c>
      <c r="U359" s="838">
        <v>0.33333333333333331</v>
      </c>
    </row>
    <row r="360" spans="1:21" ht="14.4" customHeight="1" x14ac:dyDescent="0.3">
      <c r="A360" s="831">
        <v>25</v>
      </c>
      <c r="B360" s="832" t="s">
        <v>1059</v>
      </c>
      <c r="C360" s="832" t="s">
        <v>1064</v>
      </c>
      <c r="D360" s="833" t="s">
        <v>1592</v>
      </c>
      <c r="E360" s="834" t="s">
        <v>1095</v>
      </c>
      <c r="F360" s="832" t="s">
        <v>1060</v>
      </c>
      <c r="G360" s="832" t="s">
        <v>1481</v>
      </c>
      <c r="H360" s="832" t="s">
        <v>557</v>
      </c>
      <c r="I360" s="832" t="s">
        <v>1483</v>
      </c>
      <c r="J360" s="832" t="s">
        <v>631</v>
      </c>
      <c r="K360" s="832" t="s">
        <v>1484</v>
      </c>
      <c r="L360" s="835">
        <v>236.03</v>
      </c>
      <c r="M360" s="835">
        <v>236.03</v>
      </c>
      <c r="N360" s="832">
        <v>1</v>
      </c>
      <c r="O360" s="836">
        <v>1</v>
      </c>
      <c r="P360" s="835">
        <v>236.03</v>
      </c>
      <c r="Q360" s="837">
        <v>1</v>
      </c>
      <c r="R360" s="832">
        <v>1</v>
      </c>
      <c r="S360" s="837">
        <v>1</v>
      </c>
      <c r="T360" s="836">
        <v>1</v>
      </c>
      <c r="U360" s="838">
        <v>1</v>
      </c>
    </row>
    <row r="361" spans="1:21" ht="14.4" customHeight="1" x14ac:dyDescent="0.3">
      <c r="A361" s="831">
        <v>25</v>
      </c>
      <c r="B361" s="832" t="s">
        <v>1059</v>
      </c>
      <c r="C361" s="832" t="s">
        <v>1064</v>
      </c>
      <c r="D361" s="833" t="s">
        <v>1592</v>
      </c>
      <c r="E361" s="834" t="s">
        <v>1095</v>
      </c>
      <c r="F361" s="832" t="s">
        <v>1060</v>
      </c>
      <c r="G361" s="832" t="s">
        <v>1213</v>
      </c>
      <c r="H361" s="832" t="s">
        <v>557</v>
      </c>
      <c r="I361" s="832" t="s">
        <v>1214</v>
      </c>
      <c r="J361" s="832" t="s">
        <v>1215</v>
      </c>
      <c r="K361" s="832" t="s">
        <v>1216</v>
      </c>
      <c r="L361" s="835">
        <v>121.07</v>
      </c>
      <c r="M361" s="835">
        <v>121.07</v>
      </c>
      <c r="N361" s="832">
        <v>1</v>
      </c>
      <c r="O361" s="836">
        <v>0.5</v>
      </c>
      <c r="P361" s="835"/>
      <c r="Q361" s="837">
        <v>0</v>
      </c>
      <c r="R361" s="832"/>
      <c r="S361" s="837">
        <v>0</v>
      </c>
      <c r="T361" s="836"/>
      <c r="U361" s="838">
        <v>0</v>
      </c>
    </row>
    <row r="362" spans="1:21" ht="14.4" customHeight="1" x14ac:dyDescent="0.3">
      <c r="A362" s="831">
        <v>25</v>
      </c>
      <c r="B362" s="832" t="s">
        <v>1059</v>
      </c>
      <c r="C362" s="832" t="s">
        <v>1064</v>
      </c>
      <c r="D362" s="833" t="s">
        <v>1592</v>
      </c>
      <c r="E362" s="834" t="s">
        <v>1095</v>
      </c>
      <c r="F362" s="832" t="s">
        <v>1060</v>
      </c>
      <c r="G362" s="832" t="s">
        <v>1108</v>
      </c>
      <c r="H362" s="832" t="s">
        <v>557</v>
      </c>
      <c r="I362" s="832" t="s">
        <v>1109</v>
      </c>
      <c r="J362" s="832" t="s">
        <v>1110</v>
      </c>
      <c r="K362" s="832" t="s">
        <v>1111</v>
      </c>
      <c r="L362" s="835">
        <v>132.97999999999999</v>
      </c>
      <c r="M362" s="835">
        <v>132.97999999999999</v>
      </c>
      <c r="N362" s="832">
        <v>1</v>
      </c>
      <c r="O362" s="836">
        <v>0.5</v>
      </c>
      <c r="P362" s="835">
        <v>132.97999999999999</v>
      </c>
      <c r="Q362" s="837">
        <v>1</v>
      </c>
      <c r="R362" s="832">
        <v>1</v>
      </c>
      <c r="S362" s="837">
        <v>1</v>
      </c>
      <c r="T362" s="836">
        <v>0.5</v>
      </c>
      <c r="U362" s="838">
        <v>1</v>
      </c>
    </row>
    <row r="363" spans="1:21" ht="14.4" customHeight="1" x14ac:dyDescent="0.3">
      <c r="A363" s="831">
        <v>25</v>
      </c>
      <c r="B363" s="832" t="s">
        <v>1059</v>
      </c>
      <c r="C363" s="832" t="s">
        <v>1064</v>
      </c>
      <c r="D363" s="833" t="s">
        <v>1592</v>
      </c>
      <c r="E363" s="834" t="s">
        <v>1095</v>
      </c>
      <c r="F363" s="832" t="s">
        <v>1060</v>
      </c>
      <c r="G363" s="832" t="s">
        <v>1163</v>
      </c>
      <c r="H363" s="832" t="s">
        <v>557</v>
      </c>
      <c r="I363" s="832" t="s">
        <v>1164</v>
      </c>
      <c r="J363" s="832" t="s">
        <v>613</v>
      </c>
      <c r="K363" s="832" t="s">
        <v>1165</v>
      </c>
      <c r="L363" s="835">
        <v>17.62</v>
      </c>
      <c r="M363" s="835">
        <v>88.1</v>
      </c>
      <c r="N363" s="832">
        <v>5</v>
      </c>
      <c r="O363" s="836">
        <v>3</v>
      </c>
      <c r="P363" s="835">
        <v>35.24</v>
      </c>
      <c r="Q363" s="837">
        <v>0.4</v>
      </c>
      <c r="R363" s="832">
        <v>2</v>
      </c>
      <c r="S363" s="837">
        <v>0.4</v>
      </c>
      <c r="T363" s="836">
        <v>1</v>
      </c>
      <c r="U363" s="838">
        <v>0.33333333333333331</v>
      </c>
    </row>
    <row r="364" spans="1:21" ht="14.4" customHeight="1" x14ac:dyDescent="0.3">
      <c r="A364" s="831">
        <v>25</v>
      </c>
      <c r="B364" s="832" t="s">
        <v>1059</v>
      </c>
      <c r="C364" s="832" t="s">
        <v>1064</v>
      </c>
      <c r="D364" s="833" t="s">
        <v>1592</v>
      </c>
      <c r="E364" s="834" t="s">
        <v>1095</v>
      </c>
      <c r="F364" s="832" t="s">
        <v>1060</v>
      </c>
      <c r="G364" s="832" t="s">
        <v>1163</v>
      </c>
      <c r="H364" s="832" t="s">
        <v>557</v>
      </c>
      <c r="I364" s="832" t="s">
        <v>1166</v>
      </c>
      <c r="J364" s="832" t="s">
        <v>613</v>
      </c>
      <c r="K364" s="832" t="s">
        <v>1167</v>
      </c>
      <c r="L364" s="835">
        <v>17.62</v>
      </c>
      <c r="M364" s="835">
        <v>17.62</v>
      </c>
      <c r="N364" s="832">
        <v>1</v>
      </c>
      <c r="O364" s="836">
        <v>0.5</v>
      </c>
      <c r="P364" s="835">
        <v>17.62</v>
      </c>
      <c r="Q364" s="837">
        <v>1</v>
      </c>
      <c r="R364" s="832">
        <v>1</v>
      </c>
      <c r="S364" s="837">
        <v>1</v>
      </c>
      <c r="T364" s="836">
        <v>0.5</v>
      </c>
      <c r="U364" s="838">
        <v>1</v>
      </c>
    </row>
    <row r="365" spans="1:21" ht="14.4" customHeight="1" x14ac:dyDescent="0.3">
      <c r="A365" s="831">
        <v>25</v>
      </c>
      <c r="B365" s="832" t="s">
        <v>1059</v>
      </c>
      <c r="C365" s="832" t="s">
        <v>1064</v>
      </c>
      <c r="D365" s="833" t="s">
        <v>1592</v>
      </c>
      <c r="E365" s="834" t="s">
        <v>1095</v>
      </c>
      <c r="F365" s="832" t="s">
        <v>1060</v>
      </c>
      <c r="G365" s="832" t="s">
        <v>1113</v>
      </c>
      <c r="H365" s="832" t="s">
        <v>590</v>
      </c>
      <c r="I365" s="832" t="s">
        <v>980</v>
      </c>
      <c r="J365" s="832" t="s">
        <v>877</v>
      </c>
      <c r="K365" s="832" t="s">
        <v>981</v>
      </c>
      <c r="L365" s="835">
        <v>154.36000000000001</v>
      </c>
      <c r="M365" s="835">
        <v>1234.8800000000001</v>
      </c>
      <c r="N365" s="832">
        <v>8</v>
      </c>
      <c r="O365" s="836">
        <v>5.5</v>
      </c>
      <c r="P365" s="835">
        <v>463.08000000000004</v>
      </c>
      <c r="Q365" s="837">
        <v>0.375</v>
      </c>
      <c r="R365" s="832">
        <v>3</v>
      </c>
      <c r="S365" s="837">
        <v>0.375</v>
      </c>
      <c r="T365" s="836">
        <v>2</v>
      </c>
      <c r="U365" s="838">
        <v>0.36363636363636365</v>
      </c>
    </row>
    <row r="366" spans="1:21" ht="14.4" customHeight="1" x14ac:dyDescent="0.3">
      <c r="A366" s="831">
        <v>25</v>
      </c>
      <c r="B366" s="832" t="s">
        <v>1059</v>
      </c>
      <c r="C366" s="832" t="s">
        <v>1066</v>
      </c>
      <c r="D366" s="833" t="s">
        <v>1593</v>
      </c>
      <c r="E366" s="834" t="s">
        <v>1080</v>
      </c>
      <c r="F366" s="832" t="s">
        <v>1060</v>
      </c>
      <c r="G366" s="832" t="s">
        <v>1125</v>
      </c>
      <c r="H366" s="832" t="s">
        <v>557</v>
      </c>
      <c r="I366" s="832" t="s">
        <v>1126</v>
      </c>
      <c r="J366" s="832" t="s">
        <v>834</v>
      </c>
      <c r="K366" s="832" t="s">
        <v>1127</v>
      </c>
      <c r="L366" s="835">
        <v>42.14</v>
      </c>
      <c r="M366" s="835">
        <v>42.14</v>
      </c>
      <c r="N366" s="832">
        <v>1</v>
      </c>
      <c r="O366" s="836">
        <v>1</v>
      </c>
      <c r="P366" s="835"/>
      <c r="Q366" s="837">
        <v>0</v>
      </c>
      <c r="R366" s="832"/>
      <c r="S366" s="837">
        <v>0</v>
      </c>
      <c r="T366" s="836"/>
      <c r="U366" s="838">
        <v>0</v>
      </c>
    </row>
    <row r="367" spans="1:21" ht="14.4" customHeight="1" x14ac:dyDescent="0.3">
      <c r="A367" s="831">
        <v>25</v>
      </c>
      <c r="B367" s="832" t="s">
        <v>1059</v>
      </c>
      <c r="C367" s="832" t="s">
        <v>1066</v>
      </c>
      <c r="D367" s="833" t="s">
        <v>1593</v>
      </c>
      <c r="E367" s="834" t="s">
        <v>1080</v>
      </c>
      <c r="F367" s="832" t="s">
        <v>1060</v>
      </c>
      <c r="G367" s="832" t="s">
        <v>1108</v>
      </c>
      <c r="H367" s="832" t="s">
        <v>557</v>
      </c>
      <c r="I367" s="832" t="s">
        <v>1109</v>
      </c>
      <c r="J367" s="832" t="s">
        <v>1110</v>
      </c>
      <c r="K367" s="832" t="s">
        <v>1111</v>
      </c>
      <c r="L367" s="835">
        <v>132.97999999999999</v>
      </c>
      <c r="M367" s="835">
        <v>531.91999999999996</v>
      </c>
      <c r="N367" s="832">
        <v>4</v>
      </c>
      <c r="O367" s="836">
        <v>4</v>
      </c>
      <c r="P367" s="835">
        <v>531.91999999999996</v>
      </c>
      <c r="Q367" s="837">
        <v>1</v>
      </c>
      <c r="R367" s="832">
        <v>4</v>
      </c>
      <c r="S367" s="837">
        <v>1</v>
      </c>
      <c r="T367" s="836">
        <v>4</v>
      </c>
      <c r="U367" s="838">
        <v>1</v>
      </c>
    </row>
    <row r="368" spans="1:21" ht="14.4" customHeight="1" x14ac:dyDescent="0.3">
      <c r="A368" s="831">
        <v>25</v>
      </c>
      <c r="B368" s="832" t="s">
        <v>1059</v>
      </c>
      <c r="C368" s="832" t="s">
        <v>1066</v>
      </c>
      <c r="D368" s="833" t="s">
        <v>1593</v>
      </c>
      <c r="E368" s="834" t="s">
        <v>1080</v>
      </c>
      <c r="F368" s="832" t="s">
        <v>1060</v>
      </c>
      <c r="G368" s="832" t="s">
        <v>1163</v>
      </c>
      <c r="H368" s="832" t="s">
        <v>557</v>
      </c>
      <c r="I368" s="832" t="s">
        <v>1164</v>
      </c>
      <c r="J368" s="832" t="s">
        <v>613</v>
      </c>
      <c r="K368" s="832" t="s">
        <v>1165</v>
      </c>
      <c r="L368" s="835">
        <v>17.62</v>
      </c>
      <c r="M368" s="835">
        <v>35.24</v>
      </c>
      <c r="N368" s="832">
        <v>2</v>
      </c>
      <c r="O368" s="836">
        <v>1.5</v>
      </c>
      <c r="P368" s="835">
        <v>35.24</v>
      </c>
      <c r="Q368" s="837">
        <v>1</v>
      </c>
      <c r="R368" s="832">
        <v>2</v>
      </c>
      <c r="S368" s="837">
        <v>1</v>
      </c>
      <c r="T368" s="836">
        <v>1.5</v>
      </c>
      <c r="U368" s="838">
        <v>1</v>
      </c>
    </row>
    <row r="369" spans="1:21" ht="14.4" customHeight="1" x14ac:dyDescent="0.3">
      <c r="A369" s="831">
        <v>25</v>
      </c>
      <c r="B369" s="832" t="s">
        <v>1059</v>
      </c>
      <c r="C369" s="832" t="s">
        <v>1066</v>
      </c>
      <c r="D369" s="833" t="s">
        <v>1593</v>
      </c>
      <c r="E369" s="834" t="s">
        <v>1080</v>
      </c>
      <c r="F369" s="832" t="s">
        <v>1060</v>
      </c>
      <c r="G369" s="832" t="s">
        <v>1113</v>
      </c>
      <c r="H369" s="832" t="s">
        <v>590</v>
      </c>
      <c r="I369" s="832" t="s">
        <v>980</v>
      </c>
      <c r="J369" s="832" t="s">
        <v>877</v>
      </c>
      <c r="K369" s="832" t="s">
        <v>981</v>
      </c>
      <c r="L369" s="835">
        <v>154.36000000000001</v>
      </c>
      <c r="M369" s="835">
        <v>926.16000000000008</v>
      </c>
      <c r="N369" s="832">
        <v>6</v>
      </c>
      <c r="O369" s="836">
        <v>5.5</v>
      </c>
      <c r="P369" s="835">
        <v>463.08000000000004</v>
      </c>
      <c r="Q369" s="837">
        <v>0.5</v>
      </c>
      <c r="R369" s="832">
        <v>3</v>
      </c>
      <c r="S369" s="837">
        <v>0.5</v>
      </c>
      <c r="T369" s="836">
        <v>2.5</v>
      </c>
      <c r="U369" s="838">
        <v>0.45454545454545453</v>
      </c>
    </row>
    <row r="370" spans="1:21" ht="14.4" customHeight="1" x14ac:dyDescent="0.3">
      <c r="A370" s="831">
        <v>25</v>
      </c>
      <c r="B370" s="832" t="s">
        <v>1059</v>
      </c>
      <c r="C370" s="832" t="s">
        <v>1066</v>
      </c>
      <c r="D370" s="833" t="s">
        <v>1593</v>
      </c>
      <c r="E370" s="834" t="s">
        <v>1082</v>
      </c>
      <c r="F370" s="832" t="s">
        <v>1060</v>
      </c>
      <c r="G370" s="832" t="s">
        <v>1114</v>
      </c>
      <c r="H370" s="832" t="s">
        <v>590</v>
      </c>
      <c r="I370" s="832" t="s">
        <v>1115</v>
      </c>
      <c r="J370" s="832" t="s">
        <v>988</v>
      </c>
      <c r="K370" s="832" t="s">
        <v>1116</v>
      </c>
      <c r="L370" s="835">
        <v>272.83</v>
      </c>
      <c r="M370" s="835">
        <v>272.83</v>
      </c>
      <c r="N370" s="832">
        <v>1</v>
      </c>
      <c r="O370" s="836">
        <v>0.5</v>
      </c>
      <c r="P370" s="835">
        <v>272.83</v>
      </c>
      <c r="Q370" s="837">
        <v>1</v>
      </c>
      <c r="R370" s="832">
        <v>1</v>
      </c>
      <c r="S370" s="837">
        <v>1</v>
      </c>
      <c r="T370" s="836">
        <v>0.5</v>
      </c>
      <c r="U370" s="838">
        <v>1</v>
      </c>
    </row>
    <row r="371" spans="1:21" ht="14.4" customHeight="1" x14ac:dyDescent="0.3">
      <c r="A371" s="831">
        <v>25</v>
      </c>
      <c r="B371" s="832" t="s">
        <v>1059</v>
      </c>
      <c r="C371" s="832" t="s">
        <v>1066</v>
      </c>
      <c r="D371" s="833" t="s">
        <v>1593</v>
      </c>
      <c r="E371" s="834" t="s">
        <v>1082</v>
      </c>
      <c r="F371" s="832" t="s">
        <v>1060</v>
      </c>
      <c r="G371" s="832" t="s">
        <v>1108</v>
      </c>
      <c r="H371" s="832" t="s">
        <v>557</v>
      </c>
      <c r="I371" s="832" t="s">
        <v>1109</v>
      </c>
      <c r="J371" s="832" t="s">
        <v>1110</v>
      </c>
      <c r="K371" s="832" t="s">
        <v>1111</v>
      </c>
      <c r="L371" s="835">
        <v>132.97999999999999</v>
      </c>
      <c r="M371" s="835">
        <v>265.95999999999998</v>
      </c>
      <c r="N371" s="832">
        <v>2</v>
      </c>
      <c r="O371" s="836">
        <v>1</v>
      </c>
      <c r="P371" s="835"/>
      <c r="Q371" s="837">
        <v>0</v>
      </c>
      <c r="R371" s="832"/>
      <c r="S371" s="837">
        <v>0</v>
      </c>
      <c r="T371" s="836"/>
      <c r="U371" s="838">
        <v>0</v>
      </c>
    </row>
    <row r="372" spans="1:21" ht="14.4" customHeight="1" x14ac:dyDescent="0.3">
      <c r="A372" s="831">
        <v>25</v>
      </c>
      <c r="B372" s="832" t="s">
        <v>1059</v>
      </c>
      <c r="C372" s="832" t="s">
        <v>1066</v>
      </c>
      <c r="D372" s="833" t="s">
        <v>1593</v>
      </c>
      <c r="E372" s="834" t="s">
        <v>1082</v>
      </c>
      <c r="F372" s="832" t="s">
        <v>1060</v>
      </c>
      <c r="G372" s="832" t="s">
        <v>1163</v>
      </c>
      <c r="H372" s="832" t="s">
        <v>557</v>
      </c>
      <c r="I372" s="832" t="s">
        <v>1242</v>
      </c>
      <c r="J372" s="832" t="s">
        <v>613</v>
      </c>
      <c r="K372" s="832" t="s">
        <v>1243</v>
      </c>
      <c r="L372" s="835">
        <v>35.25</v>
      </c>
      <c r="M372" s="835">
        <v>35.25</v>
      </c>
      <c r="N372" s="832">
        <v>1</v>
      </c>
      <c r="O372" s="836">
        <v>0.5</v>
      </c>
      <c r="P372" s="835">
        <v>35.25</v>
      </c>
      <c r="Q372" s="837">
        <v>1</v>
      </c>
      <c r="R372" s="832">
        <v>1</v>
      </c>
      <c r="S372" s="837">
        <v>1</v>
      </c>
      <c r="T372" s="836">
        <v>0.5</v>
      </c>
      <c r="U372" s="838">
        <v>1</v>
      </c>
    </row>
    <row r="373" spans="1:21" ht="14.4" customHeight="1" x14ac:dyDescent="0.3">
      <c r="A373" s="831">
        <v>25</v>
      </c>
      <c r="B373" s="832" t="s">
        <v>1059</v>
      </c>
      <c r="C373" s="832" t="s">
        <v>1066</v>
      </c>
      <c r="D373" s="833" t="s">
        <v>1593</v>
      </c>
      <c r="E373" s="834" t="s">
        <v>1082</v>
      </c>
      <c r="F373" s="832" t="s">
        <v>1060</v>
      </c>
      <c r="G373" s="832" t="s">
        <v>1244</v>
      </c>
      <c r="H373" s="832" t="s">
        <v>557</v>
      </c>
      <c r="I373" s="832" t="s">
        <v>1245</v>
      </c>
      <c r="J373" s="832" t="s">
        <v>1246</v>
      </c>
      <c r="K373" s="832" t="s">
        <v>1247</v>
      </c>
      <c r="L373" s="835">
        <v>108.44</v>
      </c>
      <c r="M373" s="835">
        <v>108.44</v>
      </c>
      <c r="N373" s="832">
        <v>1</v>
      </c>
      <c r="O373" s="836">
        <v>0.5</v>
      </c>
      <c r="P373" s="835">
        <v>108.44</v>
      </c>
      <c r="Q373" s="837">
        <v>1</v>
      </c>
      <c r="R373" s="832">
        <v>1</v>
      </c>
      <c r="S373" s="837">
        <v>1</v>
      </c>
      <c r="T373" s="836">
        <v>0.5</v>
      </c>
      <c r="U373" s="838">
        <v>1</v>
      </c>
    </row>
    <row r="374" spans="1:21" ht="14.4" customHeight="1" x14ac:dyDescent="0.3">
      <c r="A374" s="831">
        <v>25</v>
      </c>
      <c r="B374" s="832" t="s">
        <v>1059</v>
      </c>
      <c r="C374" s="832" t="s">
        <v>1066</v>
      </c>
      <c r="D374" s="833" t="s">
        <v>1593</v>
      </c>
      <c r="E374" s="834" t="s">
        <v>1082</v>
      </c>
      <c r="F374" s="832" t="s">
        <v>1060</v>
      </c>
      <c r="G374" s="832" t="s">
        <v>1244</v>
      </c>
      <c r="H374" s="832" t="s">
        <v>557</v>
      </c>
      <c r="I374" s="832" t="s">
        <v>1248</v>
      </c>
      <c r="J374" s="832" t="s">
        <v>1246</v>
      </c>
      <c r="K374" s="832" t="s">
        <v>1249</v>
      </c>
      <c r="L374" s="835">
        <v>52.61</v>
      </c>
      <c r="M374" s="835">
        <v>52.61</v>
      </c>
      <c r="N374" s="832">
        <v>1</v>
      </c>
      <c r="O374" s="836">
        <v>1</v>
      </c>
      <c r="P374" s="835"/>
      <c r="Q374" s="837">
        <v>0</v>
      </c>
      <c r="R374" s="832"/>
      <c r="S374" s="837">
        <v>0</v>
      </c>
      <c r="T374" s="836"/>
      <c r="U374" s="838">
        <v>0</v>
      </c>
    </row>
    <row r="375" spans="1:21" ht="14.4" customHeight="1" x14ac:dyDescent="0.3">
      <c r="A375" s="831">
        <v>25</v>
      </c>
      <c r="B375" s="832" t="s">
        <v>1059</v>
      </c>
      <c r="C375" s="832" t="s">
        <v>1066</v>
      </c>
      <c r="D375" s="833" t="s">
        <v>1593</v>
      </c>
      <c r="E375" s="834" t="s">
        <v>1082</v>
      </c>
      <c r="F375" s="832" t="s">
        <v>1060</v>
      </c>
      <c r="G375" s="832" t="s">
        <v>1182</v>
      </c>
      <c r="H375" s="832" t="s">
        <v>557</v>
      </c>
      <c r="I375" s="832" t="s">
        <v>1254</v>
      </c>
      <c r="J375" s="832" t="s">
        <v>725</v>
      </c>
      <c r="K375" s="832" t="s">
        <v>1255</v>
      </c>
      <c r="L375" s="835">
        <v>0</v>
      </c>
      <c r="M375" s="835">
        <v>0</v>
      </c>
      <c r="N375" s="832">
        <v>1</v>
      </c>
      <c r="O375" s="836">
        <v>0.5</v>
      </c>
      <c r="P375" s="835">
        <v>0</v>
      </c>
      <c r="Q375" s="837"/>
      <c r="R375" s="832">
        <v>1</v>
      </c>
      <c r="S375" s="837">
        <v>1</v>
      </c>
      <c r="T375" s="836">
        <v>0.5</v>
      </c>
      <c r="U375" s="838">
        <v>1</v>
      </c>
    </row>
    <row r="376" spans="1:21" ht="14.4" customHeight="1" x14ac:dyDescent="0.3">
      <c r="A376" s="831">
        <v>25</v>
      </c>
      <c r="B376" s="832" t="s">
        <v>1059</v>
      </c>
      <c r="C376" s="832" t="s">
        <v>1066</v>
      </c>
      <c r="D376" s="833" t="s">
        <v>1593</v>
      </c>
      <c r="E376" s="834" t="s">
        <v>1082</v>
      </c>
      <c r="F376" s="832" t="s">
        <v>1060</v>
      </c>
      <c r="G376" s="832" t="s">
        <v>1113</v>
      </c>
      <c r="H376" s="832" t="s">
        <v>590</v>
      </c>
      <c r="I376" s="832" t="s">
        <v>980</v>
      </c>
      <c r="J376" s="832" t="s">
        <v>877</v>
      </c>
      <c r="K376" s="832" t="s">
        <v>981</v>
      </c>
      <c r="L376" s="835">
        <v>154.36000000000001</v>
      </c>
      <c r="M376" s="835">
        <v>154.36000000000001</v>
      </c>
      <c r="N376" s="832">
        <v>1</v>
      </c>
      <c r="O376" s="836">
        <v>0.5</v>
      </c>
      <c r="P376" s="835">
        <v>154.36000000000001</v>
      </c>
      <c r="Q376" s="837">
        <v>1</v>
      </c>
      <c r="R376" s="832">
        <v>1</v>
      </c>
      <c r="S376" s="837">
        <v>1</v>
      </c>
      <c r="T376" s="836">
        <v>0.5</v>
      </c>
      <c r="U376" s="838">
        <v>1</v>
      </c>
    </row>
    <row r="377" spans="1:21" ht="14.4" customHeight="1" x14ac:dyDescent="0.3">
      <c r="A377" s="831">
        <v>25</v>
      </c>
      <c r="B377" s="832" t="s">
        <v>1059</v>
      </c>
      <c r="C377" s="832" t="s">
        <v>1066</v>
      </c>
      <c r="D377" s="833" t="s">
        <v>1593</v>
      </c>
      <c r="E377" s="834" t="s">
        <v>1082</v>
      </c>
      <c r="F377" s="832" t="s">
        <v>1060</v>
      </c>
      <c r="G377" s="832" t="s">
        <v>1113</v>
      </c>
      <c r="H377" s="832" t="s">
        <v>557</v>
      </c>
      <c r="I377" s="832" t="s">
        <v>1340</v>
      </c>
      <c r="J377" s="832" t="s">
        <v>877</v>
      </c>
      <c r="K377" s="832" t="s">
        <v>981</v>
      </c>
      <c r="L377" s="835">
        <v>154.36000000000001</v>
      </c>
      <c r="M377" s="835">
        <v>154.36000000000001</v>
      </c>
      <c r="N377" s="832">
        <v>1</v>
      </c>
      <c r="O377" s="836">
        <v>0.5</v>
      </c>
      <c r="P377" s="835">
        <v>154.36000000000001</v>
      </c>
      <c r="Q377" s="837">
        <v>1</v>
      </c>
      <c r="R377" s="832">
        <v>1</v>
      </c>
      <c r="S377" s="837">
        <v>1</v>
      </c>
      <c r="T377" s="836">
        <v>0.5</v>
      </c>
      <c r="U377" s="838">
        <v>1</v>
      </c>
    </row>
    <row r="378" spans="1:21" ht="14.4" customHeight="1" x14ac:dyDescent="0.3">
      <c r="A378" s="831">
        <v>25</v>
      </c>
      <c r="B378" s="832" t="s">
        <v>1059</v>
      </c>
      <c r="C378" s="832" t="s">
        <v>1066</v>
      </c>
      <c r="D378" s="833" t="s">
        <v>1593</v>
      </c>
      <c r="E378" s="834" t="s">
        <v>1083</v>
      </c>
      <c r="F378" s="832" t="s">
        <v>1060</v>
      </c>
      <c r="G378" s="832" t="s">
        <v>1163</v>
      </c>
      <c r="H378" s="832" t="s">
        <v>557</v>
      </c>
      <c r="I378" s="832" t="s">
        <v>1240</v>
      </c>
      <c r="J378" s="832" t="s">
        <v>613</v>
      </c>
      <c r="K378" s="832" t="s">
        <v>1241</v>
      </c>
      <c r="L378" s="835">
        <v>35.25</v>
      </c>
      <c r="M378" s="835">
        <v>70.5</v>
      </c>
      <c r="N378" s="832">
        <v>2</v>
      </c>
      <c r="O378" s="836">
        <v>2</v>
      </c>
      <c r="P378" s="835">
        <v>35.25</v>
      </c>
      <c r="Q378" s="837">
        <v>0.5</v>
      </c>
      <c r="R378" s="832">
        <v>1</v>
      </c>
      <c r="S378" s="837">
        <v>0.5</v>
      </c>
      <c r="T378" s="836">
        <v>1</v>
      </c>
      <c r="U378" s="838">
        <v>0.5</v>
      </c>
    </row>
    <row r="379" spans="1:21" ht="14.4" customHeight="1" x14ac:dyDescent="0.3">
      <c r="A379" s="831">
        <v>25</v>
      </c>
      <c r="B379" s="832" t="s">
        <v>1059</v>
      </c>
      <c r="C379" s="832" t="s">
        <v>1066</v>
      </c>
      <c r="D379" s="833" t="s">
        <v>1593</v>
      </c>
      <c r="E379" s="834" t="s">
        <v>1083</v>
      </c>
      <c r="F379" s="832" t="s">
        <v>1060</v>
      </c>
      <c r="G379" s="832" t="s">
        <v>1163</v>
      </c>
      <c r="H379" s="832" t="s">
        <v>557</v>
      </c>
      <c r="I379" s="832" t="s">
        <v>1242</v>
      </c>
      <c r="J379" s="832" t="s">
        <v>613</v>
      </c>
      <c r="K379" s="832" t="s">
        <v>1243</v>
      </c>
      <c r="L379" s="835">
        <v>35.25</v>
      </c>
      <c r="M379" s="835">
        <v>70.5</v>
      </c>
      <c r="N379" s="832">
        <v>2</v>
      </c>
      <c r="O379" s="836">
        <v>1.5</v>
      </c>
      <c r="P379" s="835">
        <v>35.25</v>
      </c>
      <c r="Q379" s="837">
        <v>0.5</v>
      </c>
      <c r="R379" s="832">
        <v>1</v>
      </c>
      <c r="S379" s="837">
        <v>0.5</v>
      </c>
      <c r="T379" s="836">
        <v>1</v>
      </c>
      <c r="U379" s="838">
        <v>0.66666666666666663</v>
      </c>
    </row>
    <row r="380" spans="1:21" ht="14.4" customHeight="1" x14ac:dyDescent="0.3">
      <c r="A380" s="831">
        <v>25</v>
      </c>
      <c r="B380" s="832" t="s">
        <v>1059</v>
      </c>
      <c r="C380" s="832" t="s">
        <v>1066</v>
      </c>
      <c r="D380" s="833" t="s">
        <v>1593</v>
      </c>
      <c r="E380" s="834" t="s">
        <v>1083</v>
      </c>
      <c r="F380" s="832" t="s">
        <v>1060</v>
      </c>
      <c r="G380" s="832" t="s">
        <v>1113</v>
      </c>
      <c r="H380" s="832" t="s">
        <v>590</v>
      </c>
      <c r="I380" s="832" t="s">
        <v>980</v>
      </c>
      <c r="J380" s="832" t="s">
        <v>877</v>
      </c>
      <c r="K380" s="832" t="s">
        <v>981</v>
      </c>
      <c r="L380" s="835">
        <v>154.36000000000001</v>
      </c>
      <c r="M380" s="835">
        <v>154.36000000000001</v>
      </c>
      <c r="N380" s="832">
        <v>1</v>
      </c>
      <c r="O380" s="836">
        <v>0.5</v>
      </c>
      <c r="P380" s="835"/>
      <c r="Q380" s="837">
        <v>0</v>
      </c>
      <c r="R380" s="832"/>
      <c r="S380" s="837">
        <v>0</v>
      </c>
      <c r="T380" s="836"/>
      <c r="U380" s="838">
        <v>0</v>
      </c>
    </row>
    <row r="381" spans="1:21" ht="14.4" customHeight="1" x14ac:dyDescent="0.3">
      <c r="A381" s="831">
        <v>25</v>
      </c>
      <c r="B381" s="832" t="s">
        <v>1059</v>
      </c>
      <c r="C381" s="832" t="s">
        <v>1066</v>
      </c>
      <c r="D381" s="833" t="s">
        <v>1593</v>
      </c>
      <c r="E381" s="834" t="s">
        <v>1089</v>
      </c>
      <c r="F381" s="832" t="s">
        <v>1060</v>
      </c>
      <c r="G381" s="832" t="s">
        <v>1108</v>
      </c>
      <c r="H381" s="832" t="s">
        <v>557</v>
      </c>
      <c r="I381" s="832" t="s">
        <v>1109</v>
      </c>
      <c r="J381" s="832" t="s">
        <v>1110</v>
      </c>
      <c r="K381" s="832" t="s">
        <v>1111</v>
      </c>
      <c r="L381" s="835">
        <v>132.97999999999999</v>
      </c>
      <c r="M381" s="835">
        <v>132.97999999999999</v>
      </c>
      <c r="N381" s="832">
        <v>1</v>
      </c>
      <c r="O381" s="836">
        <v>1</v>
      </c>
      <c r="P381" s="835">
        <v>132.97999999999999</v>
      </c>
      <c r="Q381" s="837">
        <v>1</v>
      </c>
      <c r="R381" s="832">
        <v>1</v>
      </c>
      <c r="S381" s="837">
        <v>1</v>
      </c>
      <c r="T381" s="836">
        <v>1</v>
      </c>
      <c r="U381" s="838">
        <v>1</v>
      </c>
    </row>
    <row r="382" spans="1:21" ht="14.4" customHeight="1" x14ac:dyDescent="0.3">
      <c r="A382" s="831">
        <v>25</v>
      </c>
      <c r="B382" s="832" t="s">
        <v>1059</v>
      </c>
      <c r="C382" s="832" t="s">
        <v>1066</v>
      </c>
      <c r="D382" s="833" t="s">
        <v>1593</v>
      </c>
      <c r="E382" s="834" t="s">
        <v>1089</v>
      </c>
      <c r="F382" s="832" t="s">
        <v>1060</v>
      </c>
      <c r="G382" s="832" t="s">
        <v>1163</v>
      </c>
      <c r="H382" s="832" t="s">
        <v>557</v>
      </c>
      <c r="I382" s="832" t="s">
        <v>1164</v>
      </c>
      <c r="J382" s="832" t="s">
        <v>613</v>
      </c>
      <c r="K382" s="832" t="s">
        <v>1165</v>
      </c>
      <c r="L382" s="835">
        <v>17.62</v>
      </c>
      <c r="M382" s="835">
        <v>70.48</v>
      </c>
      <c r="N382" s="832">
        <v>4</v>
      </c>
      <c r="O382" s="836">
        <v>2.5</v>
      </c>
      <c r="P382" s="835">
        <v>17.62</v>
      </c>
      <c r="Q382" s="837">
        <v>0.25</v>
      </c>
      <c r="R382" s="832">
        <v>1</v>
      </c>
      <c r="S382" s="837">
        <v>0.25</v>
      </c>
      <c r="T382" s="836">
        <v>0.5</v>
      </c>
      <c r="U382" s="838">
        <v>0.2</v>
      </c>
    </row>
    <row r="383" spans="1:21" ht="14.4" customHeight="1" x14ac:dyDescent="0.3">
      <c r="A383" s="831">
        <v>25</v>
      </c>
      <c r="B383" s="832" t="s">
        <v>1059</v>
      </c>
      <c r="C383" s="832" t="s">
        <v>1066</v>
      </c>
      <c r="D383" s="833" t="s">
        <v>1593</v>
      </c>
      <c r="E383" s="834" t="s">
        <v>1089</v>
      </c>
      <c r="F383" s="832" t="s">
        <v>1060</v>
      </c>
      <c r="G383" s="832" t="s">
        <v>1163</v>
      </c>
      <c r="H383" s="832" t="s">
        <v>557</v>
      </c>
      <c r="I383" s="832" t="s">
        <v>1166</v>
      </c>
      <c r="J383" s="832" t="s">
        <v>613</v>
      </c>
      <c r="K383" s="832" t="s">
        <v>1167</v>
      </c>
      <c r="L383" s="835">
        <v>17.62</v>
      </c>
      <c r="M383" s="835">
        <v>35.24</v>
      </c>
      <c r="N383" s="832">
        <v>2</v>
      </c>
      <c r="O383" s="836">
        <v>1</v>
      </c>
      <c r="P383" s="835">
        <v>17.62</v>
      </c>
      <c r="Q383" s="837">
        <v>0.5</v>
      </c>
      <c r="R383" s="832">
        <v>1</v>
      </c>
      <c r="S383" s="837">
        <v>0.5</v>
      </c>
      <c r="T383" s="836">
        <v>0.5</v>
      </c>
      <c r="U383" s="838">
        <v>0.5</v>
      </c>
    </row>
    <row r="384" spans="1:21" ht="14.4" customHeight="1" x14ac:dyDescent="0.3">
      <c r="A384" s="831">
        <v>25</v>
      </c>
      <c r="B384" s="832" t="s">
        <v>1059</v>
      </c>
      <c r="C384" s="832" t="s">
        <v>1066</v>
      </c>
      <c r="D384" s="833" t="s">
        <v>1593</v>
      </c>
      <c r="E384" s="834" t="s">
        <v>1089</v>
      </c>
      <c r="F384" s="832" t="s">
        <v>1060</v>
      </c>
      <c r="G384" s="832" t="s">
        <v>1113</v>
      </c>
      <c r="H384" s="832" t="s">
        <v>590</v>
      </c>
      <c r="I384" s="832" t="s">
        <v>980</v>
      </c>
      <c r="J384" s="832" t="s">
        <v>877</v>
      </c>
      <c r="K384" s="832" t="s">
        <v>981</v>
      </c>
      <c r="L384" s="835">
        <v>154.36000000000001</v>
      </c>
      <c r="M384" s="835">
        <v>1543.6</v>
      </c>
      <c r="N384" s="832">
        <v>10</v>
      </c>
      <c r="O384" s="836">
        <v>7.5</v>
      </c>
      <c r="P384" s="835">
        <v>1080.52</v>
      </c>
      <c r="Q384" s="837">
        <v>0.70000000000000007</v>
      </c>
      <c r="R384" s="832">
        <v>7</v>
      </c>
      <c r="S384" s="837">
        <v>0.7</v>
      </c>
      <c r="T384" s="836">
        <v>6</v>
      </c>
      <c r="U384" s="838">
        <v>0.8</v>
      </c>
    </row>
    <row r="385" spans="1:21" ht="14.4" customHeight="1" x14ac:dyDescent="0.3">
      <c r="A385" s="831">
        <v>25</v>
      </c>
      <c r="B385" s="832" t="s">
        <v>1059</v>
      </c>
      <c r="C385" s="832" t="s">
        <v>1066</v>
      </c>
      <c r="D385" s="833" t="s">
        <v>1593</v>
      </c>
      <c r="E385" s="834" t="s">
        <v>1092</v>
      </c>
      <c r="F385" s="832" t="s">
        <v>1060</v>
      </c>
      <c r="G385" s="832" t="s">
        <v>1163</v>
      </c>
      <c r="H385" s="832" t="s">
        <v>557</v>
      </c>
      <c r="I385" s="832" t="s">
        <v>1166</v>
      </c>
      <c r="J385" s="832" t="s">
        <v>613</v>
      </c>
      <c r="K385" s="832" t="s">
        <v>1167</v>
      </c>
      <c r="L385" s="835">
        <v>17.62</v>
      </c>
      <c r="M385" s="835">
        <v>70.48</v>
      </c>
      <c r="N385" s="832">
        <v>4</v>
      </c>
      <c r="O385" s="836">
        <v>2</v>
      </c>
      <c r="P385" s="835">
        <v>52.86</v>
      </c>
      <c r="Q385" s="837">
        <v>0.75</v>
      </c>
      <c r="R385" s="832">
        <v>3</v>
      </c>
      <c r="S385" s="837">
        <v>0.75</v>
      </c>
      <c r="T385" s="836">
        <v>1.5</v>
      </c>
      <c r="U385" s="838">
        <v>0.75</v>
      </c>
    </row>
    <row r="386" spans="1:21" ht="14.4" customHeight="1" x14ac:dyDescent="0.3">
      <c r="A386" s="831">
        <v>25</v>
      </c>
      <c r="B386" s="832" t="s">
        <v>1059</v>
      </c>
      <c r="C386" s="832" t="s">
        <v>1066</v>
      </c>
      <c r="D386" s="833" t="s">
        <v>1593</v>
      </c>
      <c r="E386" s="834" t="s">
        <v>1092</v>
      </c>
      <c r="F386" s="832" t="s">
        <v>1060</v>
      </c>
      <c r="G386" s="832" t="s">
        <v>1113</v>
      </c>
      <c r="H386" s="832" t="s">
        <v>590</v>
      </c>
      <c r="I386" s="832" t="s">
        <v>980</v>
      </c>
      <c r="J386" s="832" t="s">
        <v>877</v>
      </c>
      <c r="K386" s="832" t="s">
        <v>981</v>
      </c>
      <c r="L386" s="835">
        <v>154.36000000000001</v>
      </c>
      <c r="M386" s="835">
        <v>771.80000000000007</v>
      </c>
      <c r="N386" s="832">
        <v>5</v>
      </c>
      <c r="O386" s="836">
        <v>3.5</v>
      </c>
      <c r="P386" s="835">
        <v>308.72000000000003</v>
      </c>
      <c r="Q386" s="837">
        <v>0.4</v>
      </c>
      <c r="R386" s="832">
        <v>2</v>
      </c>
      <c r="S386" s="837">
        <v>0.4</v>
      </c>
      <c r="T386" s="836">
        <v>1</v>
      </c>
      <c r="U386" s="838">
        <v>0.2857142857142857</v>
      </c>
    </row>
    <row r="387" spans="1:21" ht="14.4" customHeight="1" x14ac:dyDescent="0.3">
      <c r="A387" s="831">
        <v>25</v>
      </c>
      <c r="B387" s="832" t="s">
        <v>1059</v>
      </c>
      <c r="C387" s="832" t="s">
        <v>1066</v>
      </c>
      <c r="D387" s="833" t="s">
        <v>1593</v>
      </c>
      <c r="E387" s="834" t="s">
        <v>1092</v>
      </c>
      <c r="F387" s="832" t="s">
        <v>1060</v>
      </c>
      <c r="G387" s="832" t="s">
        <v>1113</v>
      </c>
      <c r="H387" s="832" t="s">
        <v>557</v>
      </c>
      <c r="I387" s="832" t="s">
        <v>1314</v>
      </c>
      <c r="J387" s="832" t="s">
        <v>877</v>
      </c>
      <c r="K387" s="832" t="s">
        <v>981</v>
      </c>
      <c r="L387" s="835">
        <v>154.36000000000001</v>
      </c>
      <c r="M387" s="835">
        <v>308.72000000000003</v>
      </c>
      <c r="N387" s="832">
        <v>2</v>
      </c>
      <c r="O387" s="836">
        <v>1.5</v>
      </c>
      <c r="P387" s="835">
        <v>308.72000000000003</v>
      </c>
      <c r="Q387" s="837">
        <v>1</v>
      </c>
      <c r="R387" s="832">
        <v>2</v>
      </c>
      <c r="S387" s="837">
        <v>1</v>
      </c>
      <c r="T387" s="836">
        <v>1.5</v>
      </c>
      <c r="U387" s="838">
        <v>1</v>
      </c>
    </row>
    <row r="388" spans="1:21" ht="14.4" customHeight="1" x14ac:dyDescent="0.3">
      <c r="A388" s="831">
        <v>25</v>
      </c>
      <c r="B388" s="832" t="s">
        <v>1059</v>
      </c>
      <c r="C388" s="832" t="s">
        <v>1066</v>
      </c>
      <c r="D388" s="833" t="s">
        <v>1593</v>
      </c>
      <c r="E388" s="834" t="s">
        <v>1096</v>
      </c>
      <c r="F388" s="832" t="s">
        <v>1060</v>
      </c>
      <c r="G388" s="832" t="s">
        <v>1163</v>
      </c>
      <c r="H388" s="832" t="s">
        <v>557</v>
      </c>
      <c r="I388" s="832" t="s">
        <v>1166</v>
      </c>
      <c r="J388" s="832" t="s">
        <v>613</v>
      </c>
      <c r="K388" s="832" t="s">
        <v>1167</v>
      </c>
      <c r="L388" s="835">
        <v>17.62</v>
      </c>
      <c r="M388" s="835">
        <v>52.86</v>
      </c>
      <c r="N388" s="832">
        <v>3</v>
      </c>
      <c r="O388" s="836">
        <v>1.5</v>
      </c>
      <c r="P388" s="835">
        <v>17.62</v>
      </c>
      <c r="Q388" s="837">
        <v>0.33333333333333337</v>
      </c>
      <c r="R388" s="832">
        <v>1</v>
      </c>
      <c r="S388" s="837">
        <v>0.33333333333333331</v>
      </c>
      <c r="T388" s="836">
        <v>0.5</v>
      </c>
      <c r="U388" s="838">
        <v>0.33333333333333331</v>
      </c>
    </row>
    <row r="389" spans="1:21" ht="14.4" customHeight="1" x14ac:dyDescent="0.3">
      <c r="A389" s="831">
        <v>25</v>
      </c>
      <c r="B389" s="832" t="s">
        <v>1059</v>
      </c>
      <c r="C389" s="832" t="s">
        <v>1066</v>
      </c>
      <c r="D389" s="833" t="s">
        <v>1593</v>
      </c>
      <c r="E389" s="834" t="s">
        <v>1096</v>
      </c>
      <c r="F389" s="832" t="s">
        <v>1060</v>
      </c>
      <c r="G389" s="832" t="s">
        <v>1113</v>
      </c>
      <c r="H389" s="832" t="s">
        <v>590</v>
      </c>
      <c r="I389" s="832" t="s">
        <v>980</v>
      </c>
      <c r="J389" s="832" t="s">
        <v>877</v>
      </c>
      <c r="K389" s="832" t="s">
        <v>981</v>
      </c>
      <c r="L389" s="835">
        <v>154.36000000000001</v>
      </c>
      <c r="M389" s="835">
        <v>154.36000000000001</v>
      </c>
      <c r="N389" s="832">
        <v>1</v>
      </c>
      <c r="O389" s="836">
        <v>0.5</v>
      </c>
      <c r="P389" s="835">
        <v>154.36000000000001</v>
      </c>
      <c r="Q389" s="837">
        <v>1</v>
      </c>
      <c r="R389" s="832">
        <v>1</v>
      </c>
      <c r="S389" s="837">
        <v>1</v>
      </c>
      <c r="T389" s="836">
        <v>0.5</v>
      </c>
      <c r="U389" s="838">
        <v>1</v>
      </c>
    </row>
    <row r="390" spans="1:21" ht="14.4" customHeight="1" x14ac:dyDescent="0.3">
      <c r="A390" s="831">
        <v>25</v>
      </c>
      <c r="B390" s="832" t="s">
        <v>1059</v>
      </c>
      <c r="C390" s="832" t="s">
        <v>1066</v>
      </c>
      <c r="D390" s="833" t="s">
        <v>1593</v>
      </c>
      <c r="E390" s="834" t="s">
        <v>1096</v>
      </c>
      <c r="F390" s="832" t="s">
        <v>1060</v>
      </c>
      <c r="G390" s="832" t="s">
        <v>1113</v>
      </c>
      <c r="H390" s="832" t="s">
        <v>590</v>
      </c>
      <c r="I390" s="832" t="s">
        <v>1049</v>
      </c>
      <c r="J390" s="832" t="s">
        <v>1050</v>
      </c>
      <c r="K390" s="832" t="s">
        <v>1051</v>
      </c>
      <c r="L390" s="835">
        <v>149.52000000000001</v>
      </c>
      <c r="M390" s="835">
        <v>149.52000000000001</v>
      </c>
      <c r="N390" s="832">
        <v>1</v>
      </c>
      <c r="O390" s="836">
        <v>0.5</v>
      </c>
      <c r="P390" s="835"/>
      <c r="Q390" s="837">
        <v>0</v>
      </c>
      <c r="R390" s="832"/>
      <c r="S390" s="837">
        <v>0</v>
      </c>
      <c r="T390" s="836"/>
      <c r="U390" s="838">
        <v>0</v>
      </c>
    </row>
    <row r="391" spans="1:21" ht="14.4" customHeight="1" x14ac:dyDescent="0.3">
      <c r="A391" s="831">
        <v>25</v>
      </c>
      <c r="B391" s="832" t="s">
        <v>1059</v>
      </c>
      <c r="C391" s="832" t="s">
        <v>1066</v>
      </c>
      <c r="D391" s="833" t="s">
        <v>1593</v>
      </c>
      <c r="E391" s="834" t="s">
        <v>1096</v>
      </c>
      <c r="F391" s="832" t="s">
        <v>1060</v>
      </c>
      <c r="G391" s="832" t="s">
        <v>1113</v>
      </c>
      <c r="H391" s="832" t="s">
        <v>557</v>
      </c>
      <c r="I391" s="832" t="s">
        <v>1314</v>
      </c>
      <c r="J391" s="832" t="s">
        <v>877</v>
      </c>
      <c r="K391" s="832" t="s">
        <v>981</v>
      </c>
      <c r="L391" s="835">
        <v>154.36000000000001</v>
      </c>
      <c r="M391" s="835">
        <v>154.36000000000001</v>
      </c>
      <c r="N391" s="832">
        <v>1</v>
      </c>
      <c r="O391" s="836">
        <v>0.5</v>
      </c>
      <c r="P391" s="835"/>
      <c r="Q391" s="837">
        <v>0</v>
      </c>
      <c r="R391" s="832"/>
      <c r="S391" s="837">
        <v>0</v>
      </c>
      <c r="T391" s="836"/>
      <c r="U391" s="838">
        <v>0</v>
      </c>
    </row>
    <row r="392" spans="1:21" ht="14.4" customHeight="1" x14ac:dyDescent="0.3">
      <c r="A392" s="831">
        <v>25</v>
      </c>
      <c r="B392" s="832" t="s">
        <v>1059</v>
      </c>
      <c r="C392" s="832" t="s">
        <v>1066</v>
      </c>
      <c r="D392" s="833" t="s">
        <v>1593</v>
      </c>
      <c r="E392" s="834" t="s">
        <v>1100</v>
      </c>
      <c r="F392" s="832" t="s">
        <v>1060</v>
      </c>
      <c r="G392" s="832" t="s">
        <v>1113</v>
      </c>
      <c r="H392" s="832" t="s">
        <v>590</v>
      </c>
      <c r="I392" s="832" t="s">
        <v>980</v>
      </c>
      <c r="J392" s="832" t="s">
        <v>877</v>
      </c>
      <c r="K392" s="832" t="s">
        <v>981</v>
      </c>
      <c r="L392" s="835">
        <v>154.36000000000001</v>
      </c>
      <c r="M392" s="835">
        <v>154.36000000000001</v>
      </c>
      <c r="N392" s="832">
        <v>1</v>
      </c>
      <c r="O392" s="836">
        <v>1</v>
      </c>
      <c r="P392" s="835"/>
      <c r="Q392" s="837">
        <v>0</v>
      </c>
      <c r="R392" s="832"/>
      <c r="S392" s="837">
        <v>0</v>
      </c>
      <c r="T392" s="836"/>
      <c r="U392" s="838">
        <v>0</v>
      </c>
    </row>
    <row r="393" spans="1:21" ht="14.4" customHeight="1" x14ac:dyDescent="0.3">
      <c r="A393" s="831">
        <v>25</v>
      </c>
      <c r="B393" s="832" t="s">
        <v>1059</v>
      </c>
      <c r="C393" s="832" t="s">
        <v>1066</v>
      </c>
      <c r="D393" s="833" t="s">
        <v>1593</v>
      </c>
      <c r="E393" s="834" t="s">
        <v>1100</v>
      </c>
      <c r="F393" s="832" t="s">
        <v>1060</v>
      </c>
      <c r="G393" s="832" t="s">
        <v>1113</v>
      </c>
      <c r="H393" s="832" t="s">
        <v>557</v>
      </c>
      <c r="I393" s="832" t="s">
        <v>1340</v>
      </c>
      <c r="J393" s="832" t="s">
        <v>877</v>
      </c>
      <c r="K393" s="832" t="s">
        <v>981</v>
      </c>
      <c r="L393" s="835">
        <v>154.36000000000001</v>
      </c>
      <c r="M393" s="835">
        <v>154.36000000000001</v>
      </c>
      <c r="N393" s="832">
        <v>1</v>
      </c>
      <c r="O393" s="836">
        <v>1</v>
      </c>
      <c r="P393" s="835">
        <v>154.36000000000001</v>
      </c>
      <c r="Q393" s="837">
        <v>1</v>
      </c>
      <c r="R393" s="832">
        <v>1</v>
      </c>
      <c r="S393" s="837">
        <v>1</v>
      </c>
      <c r="T393" s="836">
        <v>1</v>
      </c>
      <c r="U393" s="838">
        <v>1</v>
      </c>
    </row>
    <row r="394" spans="1:21" ht="14.4" customHeight="1" x14ac:dyDescent="0.3">
      <c r="A394" s="831">
        <v>25</v>
      </c>
      <c r="B394" s="832" t="s">
        <v>1059</v>
      </c>
      <c r="C394" s="832" t="s">
        <v>1066</v>
      </c>
      <c r="D394" s="833" t="s">
        <v>1593</v>
      </c>
      <c r="E394" s="834" t="s">
        <v>1102</v>
      </c>
      <c r="F394" s="832" t="s">
        <v>1060</v>
      </c>
      <c r="G394" s="832" t="s">
        <v>1108</v>
      </c>
      <c r="H394" s="832" t="s">
        <v>557</v>
      </c>
      <c r="I394" s="832" t="s">
        <v>1109</v>
      </c>
      <c r="J394" s="832" t="s">
        <v>1110</v>
      </c>
      <c r="K394" s="832" t="s">
        <v>1111</v>
      </c>
      <c r="L394" s="835">
        <v>132.97999999999999</v>
      </c>
      <c r="M394" s="835">
        <v>132.97999999999999</v>
      </c>
      <c r="N394" s="832">
        <v>1</v>
      </c>
      <c r="O394" s="836">
        <v>1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25</v>
      </c>
      <c r="B395" s="832" t="s">
        <v>1059</v>
      </c>
      <c r="C395" s="832" t="s">
        <v>1066</v>
      </c>
      <c r="D395" s="833" t="s">
        <v>1593</v>
      </c>
      <c r="E395" s="834" t="s">
        <v>1107</v>
      </c>
      <c r="F395" s="832" t="s">
        <v>1060</v>
      </c>
      <c r="G395" s="832" t="s">
        <v>1163</v>
      </c>
      <c r="H395" s="832" t="s">
        <v>557</v>
      </c>
      <c r="I395" s="832" t="s">
        <v>1164</v>
      </c>
      <c r="J395" s="832" t="s">
        <v>613</v>
      </c>
      <c r="K395" s="832" t="s">
        <v>1165</v>
      </c>
      <c r="L395" s="835">
        <v>17.62</v>
      </c>
      <c r="M395" s="835">
        <v>17.62</v>
      </c>
      <c r="N395" s="832">
        <v>1</v>
      </c>
      <c r="O395" s="836">
        <v>1</v>
      </c>
      <c r="P395" s="835">
        <v>17.62</v>
      </c>
      <c r="Q395" s="837">
        <v>1</v>
      </c>
      <c r="R395" s="832">
        <v>1</v>
      </c>
      <c r="S395" s="837">
        <v>1</v>
      </c>
      <c r="T395" s="836">
        <v>1</v>
      </c>
      <c r="U395" s="838">
        <v>1</v>
      </c>
    </row>
    <row r="396" spans="1:21" ht="14.4" customHeight="1" x14ac:dyDescent="0.3">
      <c r="A396" s="831">
        <v>25</v>
      </c>
      <c r="B396" s="832" t="s">
        <v>1059</v>
      </c>
      <c r="C396" s="832" t="s">
        <v>1066</v>
      </c>
      <c r="D396" s="833" t="s">
        <v>1593</v>
      </c>
      <c r="E396" s="834" t="s">
        <v>1107</v>
      </c>
      <c r="F396" s="832" t="s">
        <v>1060</v>
      </c>
      <c r="G396" s="832" t="s">
        <v>1163</v>
      </c>
      <c r="H396" s="832" t="s">
        <v>557</v>
      </c>
      <c r="I396" s="832" t="s">
        <v>1240</v>
      </c>
      <c r="J396" s="832" t="s">
        <v>613</v>
      </c>
      <c r="K396" s="832" t="s">
        <v>1241</v>
      </c>
      <c r="L396" s="835">
        <v>35.25</v>
      </c>
      <c r="M396" s="835">
        <v>70.5</v>
      </c>
      <c r="N396" s="832">
        <v>2</v>
      </c>
      <c r="O396" s="836">
        <v>1</v>
      </c>
      <c r="P396" s="835"/>
      <c r="Q396" s="837">
        <v>0</v>
      </c>
      <c r="R396" s="832"/>
      <c r="S396" s="837">
        <v>0</v>
      </c>
      <c r="T396" s="836"/>
      <c r="U396" s="838">
        <v>0</v>
      </c>
    </row>
    <row r="397" spans="1:21" ht="14.4" customHeight="1" x14ac:dyDescent="0.3">
      <c r="A397" s="831">
        <v>25</v>
      </c>
      <c r="B397" s="832" t="s">
        <v>1059</v>
      </c>
      <c r="C397" s="832" t="s">
        <v>1066</v>
      </c>
      <c r="D397" s="833" t="s">
        <v>1593</v>
      </c>
      <c r="E397" s="834" t="s">
        <v>1107</v>
      </c>
      <c r="F397" s="832" t="s">
        <v>1060</v>
      </c>
      <c r="G397" s="832" t="s">
        <v>1113</v>
      </c>
      <c r="H397" s="832" t="s">
        <v>590</v>
      </c>
      <c r="I397" s="832" t="s">
        <v>980</v>
      </c>
      <c r="J397" s="832" t="s">
        <v>877</v>
      </c>
      <c r="K397" s="832" t="s">
        <v>981</v>
      </c>
      <c r="L397" s="835">
        <v>154.36000000000001</v>
      </c>
      <c r="M397" s="835">
        <v>308.72000000000003</v>
      </c>
      <c r="N397" s="832">
        <v>2</v>
      </c>
      <c r="O397" s="836">
        <v>2</v>
      </c>
      <c r="P397" s="835">
        <v>154.36000000000001</v>
      </c>
      <c r="Q397" s="837">
        <v>0.5</v>
      </c>
      <c r="R397" s="832">
        <v>1</v>
      </c>
      <c r="S397" s="837">
        <v>0.5</v>
      </c>
      <c r="T397" s="836">
        <v>1</v>
      </c>
      <c r="U397" s="838">
        <v>0.5</v>
      </c>
    </row>
    <row r="398" spans="1:21" ht="14.4" customHeight="1" x14ac:dyDescent="0.3">
      <c r="A398" s="831">
        <v>25</v>
      </c>
      <c r="B398" s="832" t="s">
        <v>1059</v>
      </c>
      <c r="C398" s="832" t="s">
        <v>1066</v>
      </c>
      <c r="D398" s="833" t="s">
        <v>1593</v>
      </c>
      <c r="E398" s="834" t="s">
        <v>1079</v>
      </c>
      <c r="F398" s="832" t="s">
        <v>1060</v>
      </c>
      <c r="G398" s="832" t="s">
        <v>1114</v>
      </c>
      <c r="H398" s="832" t="s">
        <v>557</v>
      </c>
      <c r="I398" s="832" t="s">
        <v>1295</v>
      </c>
      <c r="J398" s="832" t="s">
        <v>1296</v>
      </c>
      <c r="K398" s="832" t="s">
        <v>1297</v>
      </c>
      <c r="L398" s="835">
        <v>238.72</v>
      </c>
      <c r="M398" s="835">
        <v>238.72</v>
      </c>
      <c r="N398" s="832">
        <v>1</v>
      </c>
      <c r="O398" s="836">
        <v>1</v>
      </c>
      <c r="P398" s="835"/>
      <c r="Q398" s="837">
        <v>0</v>
      </c>
      <c r="R398" s="832"/>
      <c r="S398" s="837">
        <v>0</v>
      </c>
      <c r="T398" s="836"/>
      <c r="U398" s="838">
        <v>0</v>
      </c>
    </row>
    <row r="399" spans="1:21" ht="14.4" customHeight="1" x14ac:dyDescent="0.3">
      <c r="A399" s="831">
        <v>25</v>
      </c>
      <c r="B399" s="832" t="s">
        <v>1059</v>
      </c>
      <c r="C399" s="832" t="s">
        <v>1066</v>
      </c>
      <c r="D399" s="833" t="s">
        <v>1593</v>
      </c>
      <c r="E399" s="834" t="s">
        <v>1079</v>
      </c>
      <c r="F399" s="832" t="s">
        <v>1060</v>
      </c>
      <c r="G399" s="832" t="s">
        <v>1125</v>
      </c>
      <c r="H399" s="832" t="s">
        <v>557</v>
      </c>
      <c r="I399" s="832" t="s">
        <v>1126</v>
      </c>
      <c r="J399" s="832" t="s">
        <v>834</v>
      </c>
      <c r="K399" s="832" t="s">
        <v>1127</v>
      </c>
      <c r="L399" s="835">
        <v>42.14</v>
      </c>
      <c r="M399" s="835">
        <v>42.14</v>
      </c>
      <c r="N399" s="832">
        <v>1</v>
      </c>
      <c r="O399" s="836">
        <v>1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25</v>
      </c>
      <c r="B400" s="832" t="s">
        <v>1059</v>
      </c>
      <c r="C400" s="832" t="s">
        <v>1066</v>
      </c>
      <c r="D400" s="833" t="s">
        <v>1593</v>
      </c>
      <c r="E400" s="834" t="s">
        <v>1079</v>
      </c>
      <c r="F400" s="832" t="s">
        <v>1060</v>
      </c>
      <c r="G400" s="832" t="s">
        <v>1163</v>
      </c>
      <c r="H400" s="832" t="s">
        <v>557</v>
      </c>
      <c r="I400" s="832" t="s">
        <v>1396</v>
      </c>
      <c r="J400" s="832" t="s">
        <v>1397</v>
      </c>
      <c r="K400" s="832" t="s">
        <v>1398</v>
      </c>
      <c r="L400" s="835">
        <v>35.25</v>
      </c>
      <c r="M400" s="835">
        <v>35.25</v>
      </c>
      <c r="N400" s="832">
        <v>1</v>
      </c>
      <c r="O400" s="836">
        <v>0.5</v>
      </c>
      <c r="P400" s="835"/>
      <c r="Q400" s="837">
        <v>0</v>
      </c>
      <c r="R400" s="832"/>
      <c r="S400" s="837">
        <v>0</v>
      </c>
      <c r="T400" s="836"/>
      <c r="U400" s="838">
        <v>0</v>
      </c>
    </row>
    <row r="401" spans="1:21" ht="14.4" customHeight="1" x14ac:dyDescent="0.3">
      <c r="A401" s="831">
        <v>25</v>
      </c>
      <c r="B401" s="832" t="s">
        <v>1059</v>
      </c>
      <c r="C401" s="832" t="s">
        <v>1066</v>
      </c>
      <c r="D401" s="833" t="s">
        <v>1593</v>
      </c>
      <c r="E401" s="834" t="s">
        <v>1079</v>
      </c>
      <c r="F401" s="832" t="s">
        <v>1060</v>
      </c>
      <c r="G401" s="832" t="s">
        <v>1163</v>
      </c>
      <c r="H401" s="832" t="s">
        <v>557</v>
      </c>
      <c r="I401" s="832" t="s">
        <v>1166</v>
      </c>
      <c r="J401" s="832" t="s">
        <v>613</v>
      </c>
      <c r="K401" s="832" t="s">
        <v>1167</v>
      </c>
      <c r="L401" s="835">
        <v>17.62</v>
      </c>
      <c r="M401" s="835">
        <v>70.48</v>
      </c>
      <c r="N401" s="832">
        <v>4</v>
      </c>
      <c r="O401" s="836">
        <v>2</v>
      </c>
      <c r="P401" s="835">
        <v>17.62</v>
      </c>
      <c r="Q401" s="837">
        <v>0.25</v>
      </c>
      <c r="R401" s="832">
        <v>1</v>
      </c>
      <c r="S401" s="837">
        <v>0.25</v>
      </c>
      <c r="T401" s="836">
        <v>0.5</v>
      </c>
      <c r="U401" s="838">
        <v>0.25</v>
      </c>
    </row>
    <row r="402" spans="1:21" ht="14.4" customHeight="1" x14ac:dyDescent="0.3">
      <c r="A402" s="831">
        <v>25</v>
      </c>
      <c r="B402" s="832" t="s">
        <v>1059</v>
      </c>
      <c r="C402" s="832" t="s">
        <v>1066</v>
      </c>
      <c r="D402" s="833" t="s">
        <v>1593</v>
      </c>
      <c r="E402" s="834" t="s">
        <v>1079</v>
      </c>
      <c r="F402" s="832" t="s">
        <v>1060</v>
      </c>
      <c r="G402" s="832" t="s">
        <v>1112</v>
      </c>
      <c r="H402" s="832" t="s">
        <v>590</v>
      </c>
      <c r="I402" s="832" t="s">
        <v>1017</v>
      </c>
      <c r="J402" s="832" t="s">
        <v>735</v>
      </c>
      <c r="K402" s="832" t="s">
        <v>737</v>
      </c>
      <c r="L402" s="835">
        <v>0</v>
      </c>
      <c r="M402" s="835">
        <v>0</v>
      </c>
      <c r="N402" s="832">
        <v>2</v>
      </c>
      <c r="O402" s="836">
        <v>1</v>
      </c>
      <c r="P402" s="835"/>
      <c r="Q402" s="837"/>
      <c r="R402" s="832"/>
      <c r="S402" s="837">
        <v>0</v>
      </c>
      <c r="T402" s="836"/>
      <c r="U402" s="838">
        <v>0</v>
      </c>
    </row>
    <row r="403" spans="1:21" ht="14.4" customHeight="1" x14ac:dyDescent="0.3">
      <c r="A403" s="831">
        <v>25</v>
      </c>
      <c r="B403" s="832" t="s">
        <v>1059</v>
      </c>
      <c r="C403" s="832" t="s">
        <v>1066</v>
      </c>
      <c r="D403" s="833" t="s">
        <v>1593</v>
      </c>
      <c r="E403" s="834" t="s">
        <v>1079</v>
      </c>
      <c r="F403" s="832" t="s">
        <v>1060</v>
      </c>
      <c r="G403" s="832" t="s">
        <v>1113</v>
      </c>
      <c r="H403" s="832" t="s">
        <v>590</v>
      </c>
      <c r="I403" s="832" t="s">
        <v>980</v>
      </c>
      <c r="J403" s="832" t="s">
        <v>877</v>
      </c>
      <c r="K403" s="832" t="s">
        <v>981</v>
      </c>
      <c r="L403" s="835">
        <v>154.36000000000001</v>
      </c>
      <c r="M403" s="835">
        <v>771.80000000000007</v>
      </c>
      <c r="N403" s="832">
        <v>5</v>
      </c>
      <c r="O403" s="836">
        <v>2.5</v>
      </c>
      <c r="P403" s="835">
        <v>154.36000000000001</v>
      </c>
      <c r="Q403" s="837">
        <v>0.2</v>
      </c>
      <c r="R403" s="832">
        <v>1</v>
      </c>
      <c r="S403" s="837">
        <v>0.2</v>
      </c>
      <c r="T403" s="836">
        <v>0.5</v>
      </c>
      <c r="U403" s="838">
        <v>0.2</v>
      </c>
    </row>
    <row r="404" spans="1:21" ht="14.4" customHeight="1" x14ac:dyDescent="0.3">
      <c r="A404" s="831">
        <v>25</v>
      </c>
      <c r="B404" s="832" t="s">
        <v>1059</v>
      </c>
      <c r="C404" s="832" t="s">
        <v>1066</v>
      </c>
      <c r="D404" s="833" t="s">
        <v>1593</v>
      </c>
      <c r="E404" s="834" t="s">
        <v>1079</v>
      </c>
      <c r="F404" s="832" t="s">
        <v>1060</v>
      </c>
      <c r="G404" s="832" t="s">
        <v>1113</v>
      </c>
      <c r="H404" s="832" t="s">
        <v>557</v>
      </c>
      <c r="I404" s="832" t="s">
        <v>1314</v>
      </c>
      <c r="J404" s="832" t="s">
        <v>877</v>
      </c>
      <c r="K404" s="832" t="s">
        <v>981</v>
      </c>
      <c r="L404" s="835">
        <v>154.36000000000001</v>
      </c>
      <c r="M404" s="835">
        <v>308.72000000000003</v>
      </c>
      <c r="N404" s="832">
        <v>2</v>
      </c>
      <c r="O404" s="836">
        <v>1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25</v>
      </c>
      <c r="B405" s="832" t="s">
        <v>1059</v>
      </c>
      <c r="C405" s="832" t="s">
        <v>1066</v>
      </c>
      <c r="D405" s="833" t="s">
        <v>1593</v>
      </c>
      <c r="E405" s="834" t="s">
        <v>1079</v>
      </c>
      <c r="F405" s="832" t="s">
        <v>1060</v>
      </c>
      <c r="G405" s="832" t="s">
        <v>1113</v>
      </c>
      <c r="H405" s="832" t="s">
        <v>557</v>
      </c>
      <c r="I405" s="832" t="s">
        <v>1426</v>
      </c>
      <c r="J405" s="832" t="s">
        <v>877</v>
      </c>
      <c r="K405" s="832" t="s">
        <v>981</v>
      </c>
      <c r="L405" s="835">
        <v>154.36000000000001</v>
      </c>
      <c r="M405" s="835">
        <v>154.36000000000001</v>
      </c>
      <c r="N405" s="832">
        <v>1</v>
      </c>
      <c r="O405" s="836">
        <v>1</v>
      </c>
      <c r="P405" s="835">
        <v>154.36000000000001</v>
      </c>
      <c r="Q405" s="837">
        <v>1</v>
      </c>
      <c r="R405" s="832">
        <v>1</v>
      </c>
      <c r="S405" s="837">
        <v>1</v>
      </c>
      <c r="T405" s="836">
        <v>1</v>
      </c>
      <c r="U405" s="838">
        <v>1</v>
      </c>
    </row>
    <row r="406" spans="1:21" ht="14.4" customHeight="1" x14ac:dyDescent="0.3">
      <c r="A406" s="831">
        <v>25</v>
      </c>
      <c r="B406" s="832" t="s">
        <v>1059</v>
      </c>
      <c r="C406" s="832" t="s">
        <v>1066</v>
      </c>
      <c r="D406" s="833" t="s">
        <v>1593</v>
      </c>
      <c r="E406" s="834" t="s">
        <v>1079</v>
      </c>
      <c r="F406" s="832" t="s">
        <v>1060</v>
      </c>
      <c r="G406" s="832" t="s">
        <v>1113</v>
      </c>
      <c r="H406" s="832" t="s">
        <v>557</v>
      </c>
      <c r="I406" s="832" t="s">
        <v>1538</v>
      </c>
      <c r="J406" s="832" t="s">
        <v>877</v>
      </c>
      <c r="K406" s="832" t="s">
        <v>1048</v>
      </c>
      <c r="L406" s="835">
        <v>225.06</v>
      </c>
      <c r="M406" s="835">
        <v>225.06</v>
      </c>
      <c r="N406" s="832">
        <v>1</v>
      </c>
      <c r="O406" s="836">
        <v>1</v>
      </c>
      <c r="P406" s="835">
        <v>225.06</v>
      </c>
      <c r="Q406" s="837">
        <v>1</v>
      </c>
      <c r="R406" s="832">
        <v>1</v>
      </c>
      <c r="S406" s="837">
        <v>1</v>
      </c>
      <c r="T406" s="836">
        <v>1</v>
      </c>
      <c r="U406" s="838">
        <v>1</v>
      </c>
    </row>
    <row r="407" spans="1:21" ht="14.4" customHeight="1" x14ac:dyDescent="0.3">
      <c r="A407" s="831">
        <v>25</v>
      </c>
      <c r="B407" s="832" t="s">
        <v>1059</v>
      </c>
      <c r="C407" s="832" t="s">
        <v>1066</v>
      </c>
      <c r="D407" s="833" t="s">
        <v>1593</v>
      </c>
      <c r="E407" s="834" t="s">
        <v>1088</v>
      </c>
      <c r="F407" s="832" t="s">
        <v>1060</v>
      </c>
      <c r="G407" s="832" t="s">
        <v>1108</v>
      </c>
      <c r="H407" s="832" t="s">
        <v>557</v>
      </c>
      <c r="I407" s="832" t="s">
        <v>1109</v>
      </c>
      <c r="J407" s="832" t="s">
        <v>1110</v>
      </c>
      <c r="K407" s="832" t="s">
        <v>1111</v>
      </c>
      <c r="L407" s="835">
        <v>132.97999999999999</v>
      </c>
      <c r="M407" s="835">
        <v>132.97999999999999</v>
      </c>
      <c r="N407" s="832">
        <v>1</v>
      </c>
      <c r="O407" s="836">
        <v>1</v>
      </c>
      <c r="P407" s="835">
        <v>132.97999999999999</v>
      </c>
      <c r="Q407" s="837">
        <v>1</v>
      </c>
      <c r="R407" s="832">
        <v>1</v>
      </c>
      <c r="S407" s="837">
        <v>1</v>
      </c>
      <c r="T407" s="836">
        <v>1</v>
      </c>
      <c r="U407" s="838">
        <v>1</v>
      </c>
    </row>
    <row r="408" spans="1:21" ht="14.4" customHeight="1" x14ac:dyDescent="0.3">
      <c r="A408" s="831">
        <v>25</v>
      </c>
      <c r="B408" s="832" t="s">
        <v>1059</v>
      </c>
      <c r="C408" s="832" t="s">
        <v>1066</v>
      </c>
      <c r="D408" s="833" t="s">
        <v>1593</v>
      </c>
      <c r="E408" s="834" t="s">
        <v>1093</v>
      </c>
      <c r="F408" s="832" t="s">
        <v>1060</v>
      </c>
      <c r="G408" s="832" t="s">
        <v>1113</v>
      </c>
      <c r="H408" s="832" t="s">
        <v>590</v>
      </c>
      <c r="I408" s="832" t="s">
        <v>980</v>
      </c>
      <c r="J408" s="832" t="s">
        <v>877</v>
      </c>
      <c r="K408" s="832" t="s">
        <v>981</v>
      </c>
      <c r="L408" s="835">
        <v>154.36000000000001</v>
      </c>
      <c r="M408" s="835">
        <v>154.36000000000001</v>
      </c>
      <c r="N408" s="832">
        <v>1</v>
      </c>
      <c r="O408" s="836">
        <v>1</v>
      </c>
      <c r="P408" s="835">
        <v>154.36000000000001</v>
      </c>
      <c r="Q408" s="837">
        <v>1</v>
      </c>
      <c r="R408" s="832">
        <v>1</v>
      </c>
      <c r="S408" s="837">
        <v>1</v>
      </c>
      <c r="T408" s="836">
        <v>1</v>
      </c>
      <c r="U408" s="838">
        <v>1</v>
      </c>
    </row>
    <row r="409" spans="1:21" ht="14.4" customHeight="1" x14ac:dyDescent="0.3">
      <c r="A409" s="831">
        <v>25</v>
      </c>
      <c r="B409" s="832" t="s">
        <v>1059</v>
      </c>
      <c r="C409" s="832" t="s">
        <v>1066</v>
      </c>
      <c r="D409" s="833" t="s">
        <v>1593</v>
      </c>
      <c r="E409" s="834" t="s">
        <v>1076</v>
      </c>
      <c r="F409" s="832" t="s">
        <v>1060</v>
      </c>
      <c r="G409" s="832" t="s">
        <v>1114</v>
      </c>
      <c r="H409" s="832" t="s">
        <v>590</v>
      </c>
      <c r="I409" s="832" t="s">
        <v>1115</v>
      </c>
      <c r="J409" s="832" t="s">
        <v>988</v>
      </c>
      <c r="K409" s="832" t="s">
        <v>1116</v>
      </c>
      <c r="L409" s="835">
        <v>272.83</v>
      </c>
      <c r="M409" s="835">
        <v>272.83</v>
      </c>
      <c r="N409" s="832">
        <v>1</v>
      </c>
      <c r="O409" s="836">
        <v>0.5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25</v>
      </c>
      <c r="B410" s="832" t="s">
        <v>1059</v>
      </c>
      <c r="C410" s="832" t="s">
        <v>1066</v>
      </c>
      <c r="D410" s="833" t="s">
        <v>1593</v>
      </c>
      <c r="E410" s="834" t="s">
        <v>1076</v>
      </c>
      <c r="F410" s="832" t="s">
        <v>1060</v>
      </c>
      <c r="G410" s="832" t="s">
        <v>1213</v>
      </c>
      <c r="H410" s="832" t="s">
        <v>557</v>
      </c>
      <c r="I410" s="832" t="s">
        <v>1214</v>
      </c>
      <c r="J410" s="832" t="s">
        <v>1215</v>
      </c>
      <c r="K410" s="832" t="s">
        <v>1216</v>
      </c>
      <c r="L410" s="835">
        <v>121.07</v>
      </c>
      <c r="M410" s="835">
        <v>242.14</v>
      </c>
      <c r="N410" s="832">
        <v>2</v>
      </c>
      <c r="O410" s="836">
        <v>1</v>
      </c>
      <c r="P410" s="835">
        <v>121.07</v>
      </c>
      <c r="Q410" s="837">
        <v>0.5</v>
      </c>
      <c r="R410" s="832">
        <v>1</v>
      </c>
      <c r="S410" s="837">
        <v>0.5</v>
      </c>
      <c r="T410" s="836">
        <v>0.5</v>
      </c>
      <c r="U410" s="838">
        <v>0.5</v>
      </c>
    </row>
    <row r="411" spans="1:21" ht="14.4" customHeight="1" x14ac:dyDescent="0.3">
      <c r="A411" s="831">
        <v>25</v>
      </c>
      <c r="B411" s="832" t="s">
        <v>1059</v>
      </c>
      <c r="C411" s="832" t="s">
        <v>1066</v>
      </c>
      <c r="D411" s="833" t="s">
        <v>1593</v>
      </c>
      <c r="E411" s="834" t="s">
        <v>1076</v>
      </c>
      <c r="F411" s="832" t="s">
        <v>1060</v>
      </c>
      <c r="G411" s="832" t="s">
        <v>1108</v>
      </c>
      <c r="H411" s="832" t="s">
        <v>557</v>
      </c>
      <c r="I411" s="832" t="s">
        <v>1109</v>
      </c>
      <c r="J411" s="832" t="s">
        <v>1110</v>
      </c>
      <c r="K411" s="832" t="s">
        <v>1111</v>
      </c>
      <c r="L411" s="835">
        <v>132.97999999999999</v>
      </c>
      <c r="M411" s="835">
        <v>265.95999999999998</v>
      </c>
      <c r="N411" s="832">
        <v>2</v>
      </c>
      <c r="O411" s="836">
        <v>0.5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25</v>
      </c>
      <c r="B412" s="832" t="s">
        <v>1059</v>
      </c>
      <c r="C412" s="832" t="s">
        <v>1066</v>
      </c>
      <c r="D412" s="833" t="s">
        <v>1593</v>
      </c>
      <c r="E412" s="834" t="s">
        <v>1076</v>
      </c>
      <c r="F412" s="832" t="s">
        <v>1060</v>
      </c>
      <c r="G412" s="832" t="s">
        <v>1163</v>
      </c>
      <c r="H412" s="832" t="s">
        <v>557</v>
      </c>
      <c r="I412" s="832" t="s">
        <v>1166</v>
      </c>
      <c r="J412" s="832" t="s">
        <v>613</v>
      </c>
      <c r="K412" s="832" t="s">
        <v>1167</v>
      </c>
      <c r="L412" s="835">
        <v>17.62</v>
      </c>
      <c r="M412" s="835">
        <v>176.20000000000002</v>
      </c>
      <c r="N412" s="832">
        <v>10</v>
      </c>
      <c r="O412" s="836">
        <v>6</v>
      </c>
      <c r="P412" s="835">
        <v>140.96</v>
      </c>
      <c r="Q412" s="837">
        <v>0.79999999999999993</v>
      </c>
      <c r="R412" s="832">
        <v>8</v>
      </c>
      <c r="S412" s="837">
        <v>0.8</v>
      </c>
      <c r="T412" s="836">
        <v>5</v>
      </c>
      <c r="U412" s="838">
        <v>0.83333333333333337</v>
      </c>
    </row>
    <row r="413" spans="1:21" ht="14.4" customHeight="1" x14ac:dyDescent="0.3">
      <c r="A413" s="831">
        <v>25</v>
      </c>
      <c r="B413" s="832" t="s">
        <v>1059</v>
      </c>
      <c r="C413" s="832" t="s">
        <v>1066</v>
      </c>
      <c r="D413" s="833" t="s">
        <v>1593</v>
      </c>
      <c r="E413" s="834" t="s">
        <v>1076</v>
      </c>
      <c r="F413" s="832" t="s">
        <v>1060</v>
      </c>
      <c r="G413" s="832" t="s">
        <v>1113</v>
      </c>
      <c r="H413" s="832" t="s">
        <v>590</v>
      </c>
      <c r="I413" s="832" t="s">
        <v>980</v>
      </c>
      <c r="J413" s="832" t="s">
        <v>877</v>
      </c>
      <c r="K413" s="832" t="s">
        <v>981</v>
      </c>
      <c r="L413" s="835">
        <v>154.36000000000001</v>
      </c>
      <c r="M413" s="835">
        <v>3550.2800000000011</v>
      </c>
      <c r="N413" s="832">
        <v>23</v>
      </c>
      <c r="O413" s="836">
        <v>19</v>
      </c>
      <c r="P413" s="835">
        <v>2469.7600000000011</v>
      </c>
      <c r="Q413" s="837">
        <v>0.69565217391304357</v>
      </c>
      <c r="R413" s="832">
        <v>16</v>
      </c>
      <c r="S413" s="837">
        <v>0.69565217391304346</v>
      </c>
      <c r="T413" s="836">
        <v>12.5</v>
      </c>
      <c r="U413" s="838">
        <v>0.65789473684210531</v>
      </c>
    </row>
    <row r="414" spans="1:21" ht="14.4" customHeight="1" x14ac:dyDescent="0.3">
      <c r="A414" s="831">
        <v>25</v>
      </c>
      <c r="B414" s="832" t="s">
        <v>1059</v>
      </c>
      <c r="C414" s="832" t="s">
        <v>1066</v>
      </c>
      <c r="D414" s="833" t="s">
        <v>1593</v>
      </c>
      <c r="E414" s="834" t="s">
        <v>1098</v>
      </c>
      <c r="F414" s="832" t="s">
        <v>1060</v>
      </c>
      <c r="G414" s="832" t="s">
        <v>1539</v>
      </c>
      <c r="H414" s="832" t="s">
        <v>557</v>
      </c>
      <c r="I414" s="832" t="s">
        <v>1540</v>
      </c>
      <c r="J414" s="832" t="s">
        <v>690</v>
      </c>
      <c r="K414" s="832" t="s">
        <v>691</v>
      </c>
      <c r="L414" s="835">
        <v>35.25</v>
      </c>
      <c r="M414" s="835">
        <v>35.25</v>
      </c>
      <c r="N414" s="832">
        <v>1</v>
      </c>
      <c r="O414" s="836">
        <v>0.5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25</v>
      </c>
      <c r="B415" s="832" t="s">
        <v>1059</v>
      </c>
      <c r="C415" s="832" t="s">
        <v>1066</v>
      </c>
      <c r="D415" s="833" t="s">
        <v>1593</v>
      </c>
      <c r="E415" s="834" t="s">
        <v>1098</v>
      </c>
      <c r="F415" s="832" t="s">
        <v>1060</v>
      </c>
      <c r="G415" s="832" t="s">
        <v>1125</v>
      </c>
      <c r="H415" s="832" t="s">
        <v>557</v>
      </c>
      <c r="I415" s="832" t="s">
        <v>1126</v>
      </c>
      <c r="J415" s="832" t="s">
        <v>834</v>
      </c>
      <c r="K415" s="832" t="s">
        <v>1127</v>
      </c>
      <c r="L415" s="835">
        <v>48.09</v>
      </c>
      <c r="M415" s="835">
        <v>48.09</v>
      </c>
      <c r="N415" s="832">
        <v>1</v>
      </c>
      <c r="O415" s="836">
        <v>0.5</v>
      </c>
      <c r="P415" s="835">
        <v>48.09</v>
      </c>
      <c r="Q415" s="837">
        <v>1</v>
      </c>
      <c r="R415" s="832">
        <v>1</v>
      </c>
      <c r="S415" s="837">
        <v>1</v>
      </c>
      <c r="T415" s="836">
        <v>0.5</v>
      </c>
      <c r="U415" s="838">
        <v>1</v>
      </c>
    </row>
    <row r="416" spans="1:21" ht="14.4" customHeight="1" x14ac:dyDescent="0.3">
      <c r="A416" s="831">
        <v>25</v>
      </c>
      <c r="B416" s="832" t="s">
        <v>1059</v>
      </c>
      <c r="C416" s="832" t="s">
        <v>1066</v>
      </c>
      <c r="D416" s="833" t="s">
        <v>1593</v>
      </c>
      <c r="E416" s="834" t="s">
        <v>1098</v>
      </c>
      <c r="F416" s="832" t="s">
        <v>1060</v>
      </c>
      <c r="G416" s="832" t="s">
        <v>1163</v>
      </c>
      <c r="H416" s="832" t="s">
        <v>557</v>
      </c>
      <c r="I416" s="832" t="s">
        <v>1166</v>
      </c>
      <c r="J416" s="832" t="s">
        <v>613</v>
      </c>
      <c r="K416" s="832" t="s">
        <v>1167</v>
      </c>
      <c r="L416" s="835">
        <v>17.62</v>
      </c>
      <c r="M416" s="835">
        <v>70.48</v>
      </c>
      <c r="N416" s="832">
        <v>4</v>
      </c>
      <c r="O416" s="836">
        <v>3</v>
      </c>
      <c r="P416" s="835">
        <v>35.24</v>
      </c>
      <c r="Q416" s="837">
        <v>0.5</v>
      </c>
      <c r="R416" s="832">
        <v>2</v>
      </c>
      <c r="S416" s="837">
        <v>0.5</v>
      </c>
      <c r="T416" s="836">
        <v>1</v>
      </c>
      <c r="U416" s="838">
        <v>0.33333333333333331</v>
      </c>
    </row>
    <row r="417" spans="1:21" ht="14.4" customHeight="1" x14ac:dyDescent="0.3">
      <c r="A417" s="831">
        <v>25</v>
      </c>
      <c r="B417" s="832" t="s">
        <v>1059</v>
      </c>
      <c r="C417" s="832" t="s">
        <v>1066</v>
      </c>
      <c r="D417" s="833" t="s">
        <v>1593</v>
      </c>
      <c r="E417" s="834" t="s">
        <v>1098</v>
      </c>
      <c r="F417" s="832" t="s">
        <v>1060</v>
      </c>
      <c r="G417" s="832" t="s">
        <v>1113</v>
      </c>
      <c r="H417" s="832" t="s">
        <v>590</v>
      </c>
      <c r="I417" s="832" t="s">
        <v>980</v>
      </c>
      <c r="J417" s="832" t="s">
        <v>877</v>
      </c>
      <c r="K417" s="832" t="s">
        <v>981</v>
      </c>
      <c r="L417" s="835">
        <v>154.36000000000001</v>
      </c>
      <c r="M417" s="835">
        <v>1697.96</v>
      </c>
      <c r="N417" s="832">
        <v>11</v>
      </c>
      <c r="O417" s="836">
        <v>9.5</v>
      </c>
      <c r="P417" s="835">
        <v>926.16000000000008</v>
      </c>
      <c r="Q417" s="837">
        <v>0.54545454545454553</v>
      </c>
      <c r="R417" s="832">
        <v>6</v>
      </c>
      <c r="S417" s="837">
        <v>0.54545454545454541</v>
      </c>
      <c r="T417" s="836">
        <v>4.5</v>
      </c>
      <c r="U417" s="838">
        <v>0.47368421052631576</v>
      </c>
    </row>
    <row r="418" spans="1:21" ht="14.4" customHeight="1" x14ac:dyDescent="0.3">
      <c r="A418" s="831">
        <v>25</v>
      </c>
      <c r="B418" s="832" t="s">
        <v>1059</v>
      </c>
      <c r="C418" s="832" t="s">
        <v>1066</v>
      </c>
      <c r="D418" s="833" t="s">
        <v>1593</v>
      </c>
      <c r="E418" s="834" t="s">
        <v>1098</v>
      </c>
      <c r="F418" s="832" t="s">
        <v>1060</v>
      </c>
      <c r="G418" s="832" t="s">
        <v>1113</v>
      </c>
      <c r="H418" s="832" t="s">
        <v>557</v>
      </c>
      <c r="I418" s="832" t="s">
        <v>1314</v>
      </c>
      <c r="J418" s="832" t="s">
        <v>877</v>
      </c>
      <c r="K418" s="832" t="s">
        <v>981</v>
      </c>
      <c r="L418" s="835">
        <v>154.36000000000001</v>
      </c>
      <c r="M418" s="835">
        <v>154.36000000000001</v>
      </c>
      <c r="N418" s="832">
        <v>1</v>
      </c>
      <c r="O418" s="836">
        <v>0.5</v>
      </c>
      <c r="P418" s="835"/>
      <c r="Q418" s="837">
        <v>0</v>
      </c>
      <c r="R418" s="832"/>
      <c r="S418" s="837">
        <v>0</v>
      </c>
      <c r="T418" s="836"/>
      <c r="U418" s="838">
        <v>0</v>
      </c>
    </row>
    <row r="419" spans="1:21" ht="14.4" customHeight="1" x14ac:dyDescent="0.3">
      <c r="A419" s="831">
        <v>25</v>
      </c>
      <c r="B419" s="832" t="s">
        <v>1059</v>
      </c>
      <c r="C419" s="832" t="s">
        <v>1066</v>
      </c>
      <c r="D419" s="833" t="s">
        <v>1593</v>
      </c>
      <c r="E419" s="834" t="s">
        <v>1085</v>
      </c>
      <c r="F419" s="832" t="s">
        <v>1060</v>
      </c>
      <c r="G419" s="832" t="s">
        <v>1113</v>
      </c>
      <c r="H419" s="832" t="s">
        <v>590</v>
      </c>
      <c r="I419" s="832" t="s">
        <v>980</v>
      </c>
      <c r="J419" s="832" t="s">
        <v>877</v>
      </c>
      <c r="K419" s="832" t="s">
        <v>981</v>
      </c>
      <c r="L419" s="835">
        <v>154.36000000000001</v>
      </c>
      <c r="M419" s="835">
        <v>308.72000000000003</v>
      </c>
      <c r="N419" s="832">
        <v>2</v>
      </c>
      <c r="O419" s="836">
        <v>2</v>
      </c>
      <c r="P419" s="835">
        <v>154.36000000000001</v>
      </c>
      <c r="Q419" s="837">
        <v>0.5</v>
      </c>
      <c r="R419" s="832">
        <v>1</v>
      </c>
      <c r="S419" s="837">
        <v>0.5</v>
      </c>
      <c r="T419" s="836">
        <v>1</v>
      </c>
      <c r="U419" s="838">
        <v>0.5</v>
      </c>
    </row>
    <row r="420" spans="1:21" ht="14.4" customHeight="1" x14ac:dyDescent="0.3">
      <c r="A420" s="831">
        <v>25</v>
      </c>
      <c r="B420" s="832" t="s">
        <v>1059</v>
      </c>
      <c r="C420" s="832" t="s">
        <v>1066</v>
      </c>
      <c r="D420" s="833" t="s">
        <v>1593</v>
      </c>
      <c r="E420" s="834" t="s">
        <v>1087</v>
      </c>
      <c r="F420" s="832" t="s">
        <v>1060</v>
      </c>
      <c r="G420" s="832" t="s">
        <v>1113</v>
      </c>
      <c r="H420" s="832" t="s">
        <v>590</v>
      </c>
      <c r="I420" s="832" t="s">
        <v>980</v>
      </c>
      <c r="J420" s="832" t="s">
        <v>877</v>
      </c>
      <c r="K420" s="832" t="s">
        <v>981</v>
      </c>
      <c r="L420" s="835">
        <v>154.36000000000001</v>
      </c>
      <c r="M420" s="835">
        <v>154.36000000000001</v>
      </c>
      <c r="N420" s="832">
        <v>1</v>
      </c>
      <c r="O420" s="836">
        <v>1</v>
      </c>
      <c r="P420" s="835">
        <v>154.36000000000001</v>
      </c>
      <c r="Q420" s="837">
        <v>1</v>
      </c>
      <c r="R420" s="832">
        <v>1</v>
      </c>
      <c r="S420" s="837">
        <v>1</v>
      </c>
      <c r="T420" s="836">
        <v>1</v>
      </c>
      <c r="U420" s="838">
        <v>1</v>
      </c>
    </row>
    <row r="421" spans="1:21" ht="14.4" customHeight="1" x14ac:dyDescent="0.3">
      <c r="A421" s="831">
        <v>25</v>
      </c>
      <c r="B421" s="832" t="s">
        <v>1059</v>
      </c>
      <c r="C421" s="832" t="s">
        <v>1066</v>
      </c>
      <c r="D421" s="833" t="s">
        <v>1593</v>
      </c>
      <c r="E421" s="834" t="s">
        <v>1086</v>
      </c>
      <c r="F421" s="832" t="s">
        <v>1060</v>
      </c>
      <c r="G421" s="832" t="s">
        <v>1163</v>
      </c>
      <c r="H421" s="832" t="s">
        <v>557</v>
      </c>
      <c r="I421" s="832" t="s">
        <v>1164</v>
      </c>
      <c r="J421" s="832" t="s">
        <v>613</v>
      </c>
      <c r="K421" s="832" t="s">
        <v>1165</v>
      </c>
      <c r="L421" s="835">
        <v>17.62</v>
      </c>
      <c r="M421" s="835">
        <v>17.62</v>
      </c>
      <c r="N421" s="832">
        <v>1</v>
      </c>
      <c r="O421" s="836">
        <v>1</v>
      </c>
      <c r="P421" s="835">
        <v>17.62</v>
      </c>
      <c r="Q421" s="837">
        <v>1</v>
      </c>
      <c r="R421" s="832">
        <v>1</v>
      </c>
      <c r="S421" s="837">
        <v>1</v>
      </c>
      <c r="T421" s="836">
        <v>1</v>
      </c>
      <c r="U421" s="838">
        <v>1</v>
      </c>
    </row>
    <row r="422" spans="1:21" ht="14.4" customHeight="1" x14ac:dyDescent="0.3">
      <c r="A422" s="831">
        <v>25</v>
      </c>
      <c r="B422" s="832" t="s">
        <v>1059</v>
      </c>
      <c r="C422" s="832" t="s">
        <v>1066</v>
      </c>
      <c r="D422" s="833" t="s">
        <v>1593</v>
      </c>
      <c r="E422" s="834" t="s">
        <v>1086</v>
      </c>
      <c r="F422" s="832" t="s">
        <v>1060</v>
      </c>
      <c r="G422" s="832" t="s">
        <v>1163</v>
      </c>
      <c r="H422" s="832" t="s">
        <v>557</v>
      </c>
      <c r="I422" s="832" t="s">
        <v>1166</v>
      </c>
      <c r="J422" s="832" t="s">
        <v>613</v>
      </c>
      <c r="K422" s="832" t="s">
        <v>1167</v>
      </c>
      <c r="L422" s="835">
        <v>17.62</v>
      </c>
      <c r="M422" s="835">
        <v>17.62</v>
      </c>
      <c r="N422" s="832">
        <v>1</v>
      </c>
      <c r="O422" s="836">
        <v>1</v>
      </c>
      <c r="P422" s="835"/>
      <c r="Q422" s="837">
        <v>0</v>
      </c>
      <c r="R422" s="832"/>
      <c r="S422" s="837">
        <v>0</v>
      </c>
      <c r="T422" s="836"/>
      <c r="U422" s="838">
        <v>0</v>
      </c>
    </row>
    <row r="423" spans="1:21" ht="14.4" customHeight="1" x14ac:dyDescent="0.3">
      <c r="A423" s="831">
        <v>25</v>
      </c>
      <c r="B423" s="832" t="s">
        <v>1059</v>
      </c>
      <c r="C423" s="832" t="s">
        <v>1066</v>
      </c>
      <c r="D423" s="833" t="s">
        <v>1593</v>
      </c>
      <c r="E423" s="834" t="s">
        <v>1086</v>
      </c>
      <c r="F423" s="832" t="s">
        <v>1060</v>
      </c>
      <c r="G423" s="832" t="s">
        <v>1113</v>
      </c>
      <c r="H423" s="832" t="s">
        <v>590</v>
      </c>
      <c r="I423" s="832" t="s">
        <v>980</v>
      </c>
      <c r="J423" s="832" t="s">
        <v>877</v>
      </c>
      <c r="K423" s="832" t="s">
        <v>981</v>
      </c>
      <c r="L423" s="835">
        <v>154.36000000000001</v>
      </c>
      <c r="M423" s="835">
        <v>617.44000000000005</v>
      </c>
      <c r="N423" s="832">
        <v>4</v>
      </c>
      <c r="O423" s="836">
        <v>4</v>
      </c>
      <c r="P423" s="835">
        <v>308.72000000000003</v>
      </c>
      <c r="Q423" s="837">
        <v>0.5</v>
      </c>
      <c r="R423" s="832">
        <v>2</v>
      </c>
      <c r="S423" s="837">
        <v>0.5</v>
      </c>
      <c r="T423" s="836">
        <v>2</v>
      </c>
      <c r="U423" s="838">
        <v>0.5</v>
      </c>
    </row>
    <row r="424" spans="1:21" ht="14.4" customHeight="1" x14ac:dyDescent="0.3">
      <c r="A424" s="831">
        <v>25</v>
      </c>
      <c r="B424" s="832" t="s">
        <v>1059</v>
      </c>
      <c r="C424" s="832" t="s">
        <v>1066</v>
      </c>
      <c r="D424" s="833" t="s">
        <v>1593</v>
      </c>
      <c r="E424" s="834" t="s">
        <v>1103</v>
      </c>
      <c r="F424" s="832" t="s">
        <v>1060</v>
      </c>
      <c r="G424" s="832" t="s">
        <v>1108</v>
      </c>
      <c r="H424" s="832" t="s">
        <v>557</v>
      </c>
      <c r="I424" s="832" t="s">
        <v>1109</v>
      </c>
      <c r="J424" s="832" t="s">
        <v>1110</v>
      </c>
      <c r="K424" s="832" t="s">
        <v>1111</v>
      </c>
      <c r="L424" s="835">
        <v>132.97999999999999</v>
      </c>
      <c r="M424" s="835">
        <v>132.97999999999999</v>
      </c>
      <c r="N424" s="832">
        <v>1</v>
      </c>
      <c r="O424" s="836">
        <v>1</v>
      </c>
      <c r="P424" s="835">
        <v>132.97999999999999</v>
      </c>
      <c r="Q424" s="837">
        <v>1</v>
      </c>
      <c r="R424" s="832">
        <v>1</v>
      </c>
      <c r="S424" s="837">
        <v>1</v>
      </c>
      <c r="T424" s="836">
        <v>1</v>
      </c>
      <c r="U424" s="838">
        <v>1</v>
      </c>
    </row>
    <row r="425" spans="1:21" ht="14.4" customHeight="1" x14ac:dyDescent="0.3">
      <c r="A425" s="831">
        <v>25</v>
      </c>
      <c r="B425" s="832" t="s">
        <v>1059</v>
      </c>
      <c r="C425" s="832" t="s">
        <v>1066</v>
      </c>
      <c r="D425" s="833" t="s">
        <v>1593</v>
      </c>
      <c r="E425" s="834" t="s">
        <v>1103</v>
      </c>
      <c r="F425" s="832" t="s">
        <v>1060</v>
      </c>
      <c r="G425" s="832" t="s">
        <v>1163</v>
      </c>
      <c r="H425" s="832" t="s">
        <v>557</v>
      </c>
      <c r="I425" s="832" t="s">
        <v>1166</v>
      </c>
      <c r="J425" s="832" t="s">
        <v>613</v>
      </c>
      <c r="K425" s="832" t="s">
        <v>1167</v>
      </c>
      <c r="L425" s="835">
        <v>17.62</v>
      </c>
      <c r="M425" s="835">
        <v>17.62</v>
      </c>
      <c r="N425" s="832">
        <v>1</v>
      </c>
      <c r="O425" s="836">
        <v>1</v>
      </c>
      <c r="P425" s="835"/>
      <c r="Q425" s="837">
        <v>0</v>
      </c>
      <c r="R425" s="832"/>
      <c r="S425" s="837">
        <v>0</v>
      </c>
      <c r="T425" s="836"/>
      <c r="U425" s="838">
        <v>0</v>
      </c>
    </row>
    <row r="426" spans="1:21" ht="14.4" customHeight="1" x14ac:dyDescent="0.3">
      <c r="A426" s="831">
        <v>25</v>
      </c>
      <c r="B426" s="832" t="s">
        <v>1059</v>
      </c>
      <c r="C426" s="832" t="s">
        <v>1066</v>
      </c>
      <c r="D426" s="833" t="s">
        <v>1593</v>
      </c>
      <c r="E426" s="834" t="s">
        <v>1103</v>
      </c>
      <c r="F426" s="832" t="s">
        <v>1060</v>
      </c>
      <c r="G426" s="832" t="s">
        <v>1113</v>
      </c>
      <c r="H426" s="832" t="s">
        <v>590</v>
      </c>
      <c r="I426" s="832" t="s">
        <v>980</v>
      </c>
      <c r="J426" s="832" t="s">
        <v>877</v>
      </c>
      <c r="K426" s="832" t="s">
        <v>981</v>
      </c>
      <c r="L426" s="835">
        <v>154.36000000000001</v>
      </c>
      <c r="M426" s="835">
        <v>154.36000000000001</v>
      </c>
      <c r="N426" s="832">
        <v>1</v>
      </c>
      <c r="O426" s="836">
        <v>1</v>
      </c>
      <c r="P426" s="835"/>
      <c r="Q426" s="837">
        <v>0</v>
      </c>
      <c r="R426" s="832"/>
      <c r="S426" s="837">
        <v>0</v>
      </c>
      <c r="T426" s="836"/>
      <c r="U426" s="838">
        <v>0</v>
      </c>
    </row>
    <row r="427" spans="1:21" ht="14.4" customHeight="1" x14ac:dyDescent="0.3">
      <c r="A427" s="831">
        <v>25</v>
      </c>
      <c r="B427" s="832" t="s">
        <v>1059</v>
      </c>
      <c r="C427" s="832" t="s">
        <v>1066</v>
      </c>
      <c r="D427" s="833" t="s">
        <v>1593</v>
      </c>
      <c r="E427" s="834" t="s">
        <v>1074</v>
      </c>
      <c r="F427" s="832" t="s">
        <v>1060</v>
      </c>
      <c r="G427" s="832" t="s">
        <v>1113</v>
      </c>
      <c r="H427" s="832" t="s">
        <v>590</v>
      </c>
      <c r="I427" s="832" t="s">
        <v>980</v>
      </c>
      <c r="J427" s="832" t="s">
        <v>877</v>
      </c>
      <c r="K427" s="832" t="s">
        <v>981</v>
      </c>
      <c r="L427" s="835">
        <v>154.36000000000001</v>
      </c>
      <c r="M427" s="835">
        <v>154.36000000000001</v>
      </c>
      <c r="N427" s="832">
        <v>1</v>
      </c>
      <c r="O427" s="836">
        <v>1</v>
      </c>
      <c r="P427" s="835">
        <v>154.36000000000001</v>
      </c>
      <c r="Q427" s="837">
        <v>1</v>
      </c>
      <c r="R427" s="832">
        <v>1</v>
      </c>
      <c r="S427" s="837">
        <v>1</v>
      </c>
      <c r="T427" s="836">
        <v>1</v>
      </c>
      <c r="U427" s="838">
        <v>1</v>
      </c>
    </row>
    <row r="428" spans="1:21" ht="14.4" customHeight="1" x14ac:dyDescent="0.3">
      <c r="A428" s="831">
        <v>25</v>
      </c>
      <c r="B428" s="832" t="s">
        <v>1059</v>
      </c>
      <c r="C428" s="832" t="s">
        <v>1066</v>
      </c>
      <c r="D428" s="833" t="s">
        <v>1593</v>
      </c>
      <c r="E428" s="834" t="s">
        <v>1074</v>
      </c>
      <c r="F428" s="832" t="s">
        <v>1060</v>
      </c>
      <c r="G428" s="832" t="s">
        <v>1541</v>
      </c>
      <c r="H428" s="832" t="s">
        <v>557</v>
      </c>
      <c r="I428" s="832" t="s">
        <v>1542</v>
      </c>
      <c r="J428" s="832" t="s">
        <v>1543</v>
      </c>
      <c r="K428" s="832" t="s">
        <v>1544</v>
      </c>
      <c r="L428" s="835">
        <v>116.1</v>
      </c>
      <c r="M428" s="835">
        <v>116.1</v>
      </c>
      <c r="N428" s="832">
        <v>1</v>
      </c>
      <c r="O428" s="836">
        <v>1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25</v>
      </c>
      <c r="B429" s="832" t="s">
        <v>1059</v>
      </c>
      <c r="C429" s="832" t="s">
        <v>1066</v>
      </c>
      <c r="D429" s="833" t="s">
        <v>1593</v>
      </c>
      <c r="E429" s="834" t="s">
        <v>1104</v>
      </c>
      <c r="F429" s="832" t="s">
        <v>1060</v>
      </c>
      <c r="G429" s="832" t="s">
        <v>1113</v>
      </c>
      <c r="H429" s="832" t="s">
        <v>590</v>
      </c>
      <c r="I429" s="832" t="s">
        <v>980</v>
      </c>
      <c r="J429" s="832" t="s">
        <v>877</v>
      </c>
      <c r="K429" s="832" t="s">
        <v>981</v>
      </c>
      <c r="L429" s="835">
        <v>154.36000000000001</v>
      </c>
      <c r="M429" s="835">
        <v>154.36000000000001</v>
      </c>
      <c r="N429" s="832">
        <v>1</v>
      </c>
      <c r="O429" s="836">
        <v>1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25</v>
      </c>
      <c r="B430" s="832" t="s">
        <v>1059</v>
      </c>
      <c r="C430" s="832" t="s">
        <v>1066</v>
      </c>
      <c r="D430" s="833" t="s">
        <v>1593</v>
      </c>
      <c r="E430" s="834" t="s">
        <v>1099</v>
      </c>
      <c r="F430" s="832" t="s">
        <v>1060</v>
      </c>
      <c r="G430" s="832" t="s">
        <v>1113</v>
      </c>
      <c r="H430" s="832" t="s">
        <v>590</v>
      </c>
      <c r="I430" s="832" t="s">
        <v>980</v>
      </c>
      <c r="J430" s="832" t="s">
        <v>877</v>
      </c>
      <c r="K430" s="832" t="s">
        <v>981</v>
      </c>
      <c r="L430" s="835">
        <v>154.36000000000001</v>
      </c>
      <c r="M430" s="835">
        <v>308.72000000000003</v>
      </c>
      <c r="N430" s="832">
        <v>2</v>
      </c>
      <c r="O430" s="836">
        <v>2</v>
      </c>
      <c r="P430" s="835">
        <v>154.36000000000001</v>
      </c>
      <c r="Q430" s="837">
        <v>0.5</v>
      </c>
      <c r="R430" s="832">
        <v>1</v>
      </c>
      <c r="S430" s="837">
        <v>0.5</v>
      </c>
      <c r="T430" s="836">
        <v>1</v>
      </c>
      <c r="U430" s="838">
        <v>0.5</v>
      </c>
    </row>
    <row r="431" spans="1:21" ht="14.4" customHeight="1" x14ac:dyDescent="0.3">
      <c r="A431" s="831">
        <v>25</v>
      </c>
      <c r="B431" s="832" t="s">
        <v>1059</v>
      </c>
      <c r="C431" s="832" t="s">
        <v>1066</v>
      </c>
      <c r="D431" s="833" t="s">
        <v>1593</v>
      </c>
      <c r="E431" s="834" t="s">
        <v>1090</v>
      </c>
      <c r="F431" s="832" t="s">
        <v>1060</v>
      </c>
      <c r="G431" s="832" t="s">
        <v>1108</v>
      </c>
      <c r="H431" s="832" t="s">
        <v>557</v>
      </c>
      <c r="I431" s="832" t="s">
        <v>1109</v>
      </c>
      <c r="J431" s="832" t="s">
        <v>1110</v>
      </c>
      <c r="K431" s="832" t="s">
        <v>1111</v>
      </c>
      <c r="L431" s="835">
        <v>132.97999999999999</v>
      </c>
      <c r="M431" s="835">
        <v>132.97999999999999</v>
      </c>
      <c r="N431" s="832">
        <v>1</v>
      </c>
      <c r="O431" s="836">
        <v>1</v>
      </c>
      <c r="P431" s="835">
        <v>132.97999999999999</v>
      </c>
      <c r="Q431" s="837">
        <v>1</v>
      </c>
      <c r="R431" s="832">
        <v>1</v>
      </c>
      <c r="S431" s="837">
        <v>1</v>
      </c>
      <c r="T431" s="836">
        <v>1</v>
      </c>
      <c r="U431" s="838">
        <v>1</v>
      </c>
    </row>
    <row r="432" spans="1:21" ht="14.4" customHeight="1" x14ac:dyDescent="0.3">
      <c r="A432" s="831">
        <v>25</v>
      </c>
      <c r="B432" s="832" t="s">
        <v>1059</v>
      </c>
      <c r="C432" s="832" t="s">
        <v>1066</v>
      </c>
      <c r="D432" s="833" t="s">
        <v>1593</v>
      </c>
      <c r="E432" s="834" t="s">
        <v>1090</v>
      </c>
      <c r="F432" s="832" t="s">
        <v>1060</v>
      </c>
      <c r="G432" s="832" t="s">
        <v>1113</v>
      </c>
      <c r="H432" s="832" t="s">
        <v>590</v>
      </c>
      <c r="I432" s="832" t="s">
        <v>980</v>
      </c>
      <c r="J432" s="832" t="s">
        <v>877</v>
      </c>
      <c r="K432" s="832" t="s">
        <v>981</v>
      </c>
      <c r="L432" s="835">
        <v>154.36000000000001</v>
      </c>
      <c r="M432" s="835">
        <v>463.08000000000004</v>
      </c>
      <c r="N432" s="832">
        <v>3</v>
      </c>
      <c r="O432" s="836">
        <v>3</v>
      </c>
      <c r="P432" s="835">
        <v>154.36000000000001</v>
      </c>
      <c r="Q432" s="837">
        <v>0.33333333333333331</v>
      </c>
      <c r="R432" s="832">
        <v>1</v>
      </c>
      <c r="S432" s="837">
        <v>0.33333333333333331</v>
      </c>
      <c r="T432" s="836">
        <v>1</v>
      </c>
      <c r="U432" s="838">
        <v>0.33333333333333331</v>
      </c>
    </row>
    <row r="433" spans="1:21" ht="14.4" customHeight="1" x14ac:dyDescent="0.3">
      <c r="A433" s="831">
        <v>25</v>
      </c>
      <c r="B433" s="832" t="s">
        <v>1059</v>
      </c>
      <c r="C433" s="832" t="s">
        <v>1066</v>
      </c>
      <c r="D433" s="833" t="s">
        <v>1593</v>
      </c>
      <c r="E433" s="834" t="s">
        <v>1077</v>
      </c>
      <c r="F433" s="832" t="s">
        <v>1060</v>
      </c>
      <c r="G433" s="832" t="s">
        <v>1163</v>
      </c>
      <c r="H433" s="832" t="s">
        <v>557</v>
      </c>
      <c r="I433" s="832" t="s">
        <v>1166</v>
      </c>
      <c r="J433" s="832" t="s">
        <v>613</v>
      </c>
      <c r="K433" s="832" t="s">
        <v>1167</v>
      </c>
      <c r="L433" s="835">
        <v>17.62</v>
      </c>
      <c r="M433" s="835">
        <v>105.72</v>
      </c>
      <c r="N433" s="832">
        <v>6</v>
      </c>
      <c r="O433" s="836">
        <v>3</v>
      </c>
      <c r="P433" s="835">
        <v>70.48</v>
      </c>
      <c r="Q433" s="837">
        <v>0.66666666666666674</v>
      </c>
      <c r="R433" s="832">
        <v>4</v>
      </c>
      <c r="S433" s="837">
        <v>0.66666666666666663</v>
      </c>
      <c r="T433" s="836">
        <v>2</v>
      </c>
      <c r="U433" s="838">
        <v>0.66666666666666663</v>
      </c>
    </row>
    <row r="434" spans="1:21" ht="14.4" customHeight="1" x14ac:dyDescent="0.3">
      <c r="A434" s="831">
        <v>25</v>
      </c>
      <c r="B434" s="832" t="s">
        <v>1059</v>
      </c>
      <c r="C434" s="832" t="s">
        <v>1066</v>
      </c>
      <c r="D434" s="833" t="s">
        <v>1593</v>
      </c>
      <c r="E434" s="834" t="s">
        <v>1077</v>
      </c>
      <c r="F434" s="832" t="s">
        <v>1060</v>
      </c>
      <c r="G434" s="832" t="s">
        <v>1113</v>
      </c>
      <c r="H434" s="832" t="s">
        <v>590</v>
      </c>
      <c r="I434" s="832" t="s">
        <v>980</v>
      </c>
      <c r="J434" s="832" t="s">
        <v>877</v>
      </c>
      <c r="K434" s="832" t="s">
        <v>981</v>
      </c>
      <c r="L434" s="835">
        <v>154.36000000000001</v>
      </c>
      <c r="M434" s="835">
        <v>926.16000000000008</v>
      </c>
      <c r="N434" s="832">
        <v>6</v>
      </c>
      <c r="O434" s="836">
        <v>3.5</v>
      </c>
      <c r="P434" s="835">
        <v>463.08000000000004</v>
      </c>
      <c r="Q434" s="837">
        <v>0.5</v>
      </c>
      <c r="R434" s="832">
        <v>3</v>
      </c>
      <c r="S434" s="837">
        <v>0.5</v>
      </c>
      <c r="T434" s="836">
        <v>1.5</v>
      </c>
      <c r="U434" s="838">
        <v>0.42857142857142855</v>
      </c>
    </row>
    <row r="435" spans="1:21" ht="14.4" customHeight="1" x14ac:dyDescent="0.3">
      <c r="A435" s="831">
        <v>25</v>
      </c>
      <c r="B435" s="832" t="s">
        <v>1059</v>
      </c>
      <c r="C435" s="832" t="s">
        <v>1066</v>
      </c>
      <c r="D435" s="833" t="s">
        <v>1593</v>
      </c>
      <c r="E435" s="834" t="s">
        <v>1077</v>
      </c>
      <c r="F435" s="832" t="s">
        <v>1060</v>
      </c>
      <c r="G435" s="832" t="s">
        <v>1113</v>
      </c>
      <c r="H435" s="832" t="s">
        <v>557</v>
      </c>
      <c r="I435" s="832" t="s">
        <v>1314</v>
      </c>
      <c r="J435" s="832" t="s">
        <v>877</v>
      </c>
      <c r="K435" s="832" t="s">
        <v>981</v>
      </c>
      <c r="L435" s="835">
        <v>154.36000000000001</v>
      </c>
      <c r="M435" s="835">
        <v>154.36000000000001</v>
      </c>
      <c r="N435" s="832">
        <v>1</v>
      </c>
      <c r="O435" s="836">
        <v>0.5</v>
      </c>
      <c r="P435" s="835">
        <v>154.36000000000001</v>
      </c>
      <c r="Q435" s="837">
        <v>1</v>
      </c>
      <c r="R435" s="832">
        <v>1</v>
      </c>
      <c r="S435" s="837">
        <v>1</v>
      </c>
      <c r="T435" s="836">
        <v>0.5</v>
      </c>
      <c r="U435" s="838">
        <v>1</v>
      </c>
    </row>
    <row r="436" spans="1:21" ht="14.4" customHeight="1" x14ac:dyDescent="0.3">
      <c r="A436" s="831">
        <v>25</v>
      </c>
      <c r="B436" s="832" t="s">
        <v>1059</v>
      </c>
      <c r="C436" s="832" t="s">
        <v>1066</v>
      </c>
      <c r="D436" s="833" t="s">
        <v>1593</v>
      </c>
      <c r="E436" s="834" t="s">
        <v>1091</v>
      </c>
      <c r="F436" s="832" t="s">
        <v>1060</v>
      </c>
      <c r="G436" s="832" t="s">
        <v>1163</v>
      </c>
      <c r="H436" s="832" t="s">
        <v>557</v>
      </c>
      <c r="I436" s="832" t="s">
        <v>1164</v>
      </c>
      <c r="J436" s="832" t="s">
        <v>613</v>
      </c>
      <c r="K436" s="832" t="s">
        <v>1165</v>
      </c>
      <c r="L436" s="835">
        <v>17.62</v>
      </c>
      <c r="M436" s="835">
        <v>264.3</v>
      </c>
      <c r="N436" s="832">
        <v>15</v>
      </c>
      <c r="O436" s="836">
        <v>2.5</v>
      </c>
      <c r="P436" s="835">
        <v>35.24</v>
      </c>
      <c r="Q436" s="837">
        <v>0.13333333333333333</v>
      </c>
      <c r="R436" s="832">
        <v>2</v>
      </c>
      <c r="S436" s="837">
        <v>0.13333333333333333</v>
      </c>
      <c r="T436" s="836">
        <v>1</v>
      </c>
      <c r="U436" s="838">
        <v>0.4</v>
      </c>
    </row>
    <row r="437" spans="1:21" ht="14.4" customHeight="1" x14ac:dyDescent="0.3">
      <c r="A437" s="831">
        <v>25</v>
      </c>
      <c r="B437" s="832" t="s">
        <v>1059</v>
      </c>
      <c r="C437" s="832" t="s">
        <v>1066</v>
      </c>
      <c r="D437" s="833" t="s">
        <v>1593</v>
      </c>
      <c r="E437" s="834" t="s">
        <v>1091</v>
      </c>
      <c r="F437" s="832" t="s">
        <v>1060</v>
      </c>
      <c r="G437" s="832" t="s">
        <v>1113</v>
      </c>
      <c r="H437" s="832" t="s">
        <v>590</v>
      </c>
      <c r="I437" s="832" t="s">
        <v>980</v>
      </c>
      <c r="J437" s="832" t="s">
        <v>877</v>
      </c>
      <c r="K437" s="832" t="s">
        <v>981</v>
      </c>
      <c r="L437" s="835">
        <v>154.36000000000001</v>
      </c>
      <c r="M437" s="835">
        <v>926.16000000000008</v>
      </c>
      <c r="N437" s="832">
        <v>6</v>
      </c>
      <c r="O437" s="836">
        <v>3.5</v>
      </c>
      <c r="P437" s="835">
        <v>308.72000000000003</v>
      </c>
      <c r="Q437" s="837">
        <v>0.33333333333333331</v>
      </c>
      <c r="R437" s="832">
        <v>2</v>
      </c>
      <c r="S437" s="837">
        <v>0.33333333333333331</v>
      </c>
      <c r="T437" s="836">
        <v>1</v>
      </c>
      <c r="U437" s="838">
        <v>0.2857142857142857</v>
      </c>
    </row>
    <row r="438" spans="1:21" ht="14.4" customHeight="1" x14ac:dyDescent="0.3">
      <c r="A438" s="831">
        <v>25</v>
      </c>
      <c r="B438" s="832" t="s">
        <v>1059</v>
      </c>
      <c r="C438" s="832" t="s">
        <v>1066</v>
      </c>
      <c r="D438" s="833" t="s">
        <v>1593</v>
      </c>
      <c r="E438" s="834" t="s">
        <v>1105</v>
      </c>
      <c r="F438" s="832" t="s">
        <v>1060</v>
      </c>
      <c r="G438" s="832" t="s">
        <v>1377</v>
      </c>
      <c r="H438" s="832" t="s">
        <v>557</v>
      </c>
      <c r="I438" s="832" t="s">
        <v>1378</v>
      </c>
      <c r="J438" s="832" t="s">
        <v>1379</v>
      </c>
      <c r="K438" s="832" t="s">
        <v>1380</v>
      </c>
      <c r="L438" s="835">
        <v>0</v>
      </c>
      <c r="M438" s="835">
        <v>0</v>
      </c>
      <c r="N438" s="832">
        <v>2</v>
      </c>
      <c r="O438" s="836">
        <v>1</v>
      </c>
      <c r="P438" s="835"/>
      <c r="Q438" s="837"/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25</v>
      </c>
      <c r="B439" s="832" t="s">
        <v>1059</v>
      </c>
      <c r="C439" s="832" t="s">
        <v>1066</v>
      </c>
      <c r="D439" s="833" t="s">
        <v>1593</v>
      </c>
      <c r="E439" s="834" t="s">
        <v>1105</v>
      </c>
      <c r="F439" s="832" t="s">
        <v>1060</v>
      </c>
      <c r="G439" s="832" t="s">
        <v>1108</v>
      </c>
      <c r="H439" s="832" t="s">
        <v>557</v>
      </c>
      <c r="I439" s="832" t="s">
        <v>1109</v>
      </c>
      <c r="J439" s="832" t="s">
        <v>1110</v>
      </c>
      <c r="K439" s="832" t="s">
        <v>1111</v>
      </c>
      <c r="L439" s="835">
        <v>132.97999999999999</v>
      </c>
      <c r="M439" s="835">
        <v>265.95999999999998</v>
      </c>
      <c r="N439" s="832">
        <v>2</v>
      </c>
      <c r="O439" s="836">
        <v>1</v>
      </c>
      <c r="P439" s="835">
        <v>265.95999999999998</v>
      </c>
      <c r="Q439" s="837">
        <v>1</v>
      </c>
      <c r="R439" s="832">
        <v>2</v>
      </c>
      <c r="S439" s="837">
        <v>1</v>
      </c>
      <c r="T439" s="836">
        <v>1</v>
      </c>
      <c r="U439" s="838">
        <v>1</v>
      </c>
    </row>
    <row r="440" spans="1:21" ht="14.4" customHeight="1" x14ac:dyDescent="0.3">
      <c r="A440" s="831">
        <v>25</v>
      </c>
      <c r="B440" s="832" t="s">
        <v>1059</v>
      </c>
      <c r="C440" s="832" t="s">
        <v>1066</v>
      </c>
      <c r="D440" s="833" t="s">
        <v>1593</v>
      </c>
      <c r="E440" s="834" t="s">
        <v>1105</v>
      </c>
      <c r="F440" s="832" t="s">
        <v>1060</v>
      </c>
      <c r="G440" s="832" t="s">
        <v>1152</v>
      </c>
      <c r="H440" s="832" t="s">
        <v>557</v>
      </c>
      <c r="I440" s="832" t="s">
        <v>1153</v>
      </c>
      <c r="J440" s="832" t="s">
        <v>832</v>
      </c>
      <c r="K440" s="832" t="s">
        <v>1154</v>
      </c>
      <c r="L440" s="835">
        <v>34.19</v>
      </c>
      <c r="M440" s="835">
        <v>68.38</v>
      </c>
      <c r="N440" s="832">
        <v>2</v>
      </c>
      <c r="O440" s="836">
        <v>0.5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25</v>
      </c>
      <c r="B441" s="832" t="s">
        <v>1059</v>
      </c>
      <c r="C441" s="832" t="s">
        <v>1066</v>
      </c>
      <c r="D441" s="833" t="s">
        <v>1593</v>
      </c>
      <c r="E441" s="834" t="s">
        <v>1105</v>
      </c>
      <c r="F441" s="832" t="s">
        <v>1060</v>
      </c>
      <c r="G441" s="832" t="s">
        <v>1163</v>
      </c>
      <c r="H441" s="832" t="s">
        <v>557</v>
      </c>
      <c r="I441" s="832" t="s">
        <v>1242</v>
      </c>
      <c r="J441" s="832" t="s">
        <v>613</v>
      </c>
      <c r="K441" s="832" t="s">
        <v>1243</v>
      </c>
      <c r="L441" s="835">
        <v>35.25</v>
      </c>
      <c r="M441" s="835">
        <v>141</v>
      </c>
      <c r="N441" s="832">
        <v>4</v>
      </c>
      <c r="O441" s="836">
        <v>2</v>
      </c>
      <c r="P441" s="835"/>
      <c r="Q441" s="837">
        <v>0</v>
      </c>
      <c r="R441" s="832"/>
      <c r="S441" s="837">
        <v>0</v>
      </c>
      <c r="T441" s="836"/>
      <c r="U441" s="838">
        <v>0</v>
      </c>
    </row>
    <row r="442" spans="1:21" ht="14.4" customHeight="1" x14ac:dyDescent="0.3">
      <c r="A442" s="831">
        <v>25</v>
      </c>
      <c r="B442" s="832" t="s">
        <v>1059</v>
      </c>
      <c r="C442" s="832" t="s">
        <v>1066</v>
      </c>
      <c r="D442" s="833" t="s">
        <v>1593</v>
      </c>
      <c r="E442" s="834" t="s">
        <v>1105</v>
      </c>
      <c r="F442" s="832" t="s">
        <v>1060</v>
      </c>
      <c r="G442" s="832" t="s">
        <v>1113</v>
      </c>
      <c r="H442" s="832" t="s">
        <v>590</v>
      </c>
      <c r="I442" s="832" t="s">
        <v>980</v>
      </c>
      <c r="J442" s="832" t="s">
        <v>877</v>
      </c>
      <c r="K442" s="832" t="s">
        <v>981</v>
      </c>
      <c r="L442" s="835">
        <v>154.36000000000001</v>
      </c>
      <c r="M442" s="835">
        <v>1389.2400000000002</v>
      </c>
      <c r="N442" s="832">
        <v>9</v>
      </c>
      <c r="O442" s="836">
        <v>6.5</v>
      </c>
      <c r="P442" s="835">
        <v>463.08000000000004</v>
      </c>
      <c r="Q442" s="837">
        <v>0.33333333333333331</v>
      </c>
      <c r="R442" s="832">
        <v>3</v>
      </c>
      <c r="S442" s="837">
        <v>0.33333333333333331</v>
      </c>
      <c r="T442" s="836">
        <v>3</v>
      </c>
      <c r="U442" s="838">
        <v>0.46153846153846156</v>
      </c>
    </row>
    <row r="443" spans="1:21" ht="14.4" customHeight="1" x14ac:dyDescent="0.3">
      <c r="A443" s="831">
        <v>25</v>
      </c>
      <c r="B443" s="832" t="s">
        <v>1059</v>
      </c>
      <c r="C443" s="832" t="s">
        <v>1066</v>
      </c>
      <c r="D443" s="833" t="s">
        <v>1593</v>
      </c>
      <c r="E443" s="834" t="s">
        <v>1101</v>
      </c>
      <c r="F443" s="832" t="s">
        <v>1060</v>
      </c>
      <c r="G443" s="832" t="s">
        <v>1113</v>
      </c>
      <c r="H443" s="832" t="s">
        <v>590</v>
      </c>
      <c r="I443" s="832" t="s">
        <v>980</v>
      </c>
      <c r="J443" s="832" t="s">
        <v>877</v>
      </c>
      <c r="K443" s="832" t="s">
        <v>981</v>
      </c>
      <c r="L443" s="835">
        <v>154.36000000000001</v>
      </c>
      <c r="M443" s="835">
        <v>154.36000000000001</v>
      </c>
      <c r="N443" s="832">
        <v>1</v>
      </c>
      <c r="O443" s="836">
        <v>1</v>
      </c>
      <c r="P443" s="835"/>
      <c r="Q443" s="837">
        <v>0</v>
      </c>
      <c r="R443" s="832"/>
      <c r="S443" s="837">
        <v>0</v>
      </c>
      <c r="T443" s="836"/>
      <c r="U443" s="838">
        <v>0</v>
      </c>
    </row>
    <row r="444" spans="1:21" ht="14.4" customHeight="1" x14ac:dyDescent="0.3">
      <c r="A444" s="831">
        <v>25</v>
      </c>
      <c r="B444" s="832" t="s">
        <v>1059</v>
      </c>
      <c r="C444" s="832" t="s">
        <v>1066</v>
      </c>
      <c r="D444" s="833" t="s">
        <v>1593</v>
      </c>
      <c r="E444" s="834" t="s">
        <v>1075</v>
      </c>
      <c r="F444" s="832" t="s">
        <v>1060</v>
      </c>
      <c r="G444" s="832" t="s">
        <v>1108</v>
      </c>
      <c r="H444" s="832" t="s">
        <v>557</v>
      </c>
      <c r="I444" s="832" t="s">
        <v>1109</v>
      </c>
      <c r="J444" s="832" t="s">
        <v>1110</v>
      </c>
      <c r="K444" s="832" t="s">
        <v>1111</v>
      </c>
      <c r="L444" s="835">
        <v>132.97999999999999</v>
      </c>
      <c r="M444" s="835">
        <v>132.97999999999999</v>
      </c>
      <c r="N444" s="832">
        <v>1</v>
      </c>
      <c r="O444" s="836">
        <v>0.5</v>
      </c>
      <c r="P444" s="835">
        <v>132.97999999999999</v>
      </c>
      <c r="Q444" s="837">
        <v>1</v>
      </c>
      <c r="R444" s="832">
        <v>1</v>
      </c>
      <c r="S444" s="837">
        <v>1</v>
      </c>
      <c r="T444" s="836">
        <v>0.5</v>
      </c>
      <c r="U444" s="838">
        <v>1</v>
      </c>
    </row>
    <row r="445" spans="1:21" ht="14.4" customHeight="1" x14ac:dyDescent="0.3">
      <c r="A445" s="831">
        <v>25</v>
      </c>
      <c r="B445" s="832" t="s">
        <v>1059</v>
      </c>
      <c r="C445" s="832" t="s">
        <v>1066</v>
      </c>
      <c r="D445" s="833" t="s">
        <v>1593</v>
      </c>
      <c r="E445" s="834" t="s">
        <v>1075</v>
      </c>
      <c r="F445" s="832" t="s">
        <v>1060</v>
      </c>
      <c r="G445" s="832" t="s">
        <v>1163</v>
      </c>
      <c r="H445" s="832" t="s">
        <v>557</v>
      </c>
      <c r="I445" s="832" t="s">
        <v>1240</v>
      </c>
      <c r="J445" s="832" t="s">
        <v>613</v>
      </c>
      <c r="K445" s="832" t="s">
        <v>1241</v>
      </c>
      <c r="L445" s="835">
        <v>35.25</v>
      </c>
      <c r="M445" s="835">
        <v>70.5</v>
      </c>
      <c r="N445" s="832">
        <v>2</v>
      </c>
      <c r="O445" s="836">
        <v>1</v>
      </c>
      <c r="P445" s="835">
        <v>35.25</v>
      </c>
      <c r="Q445" s="837">
        <v>0.5</v>
      </c>
      <c r="R445" s="832">
        <v>1</v>
      </c>
      <c r="S445" s="837">
        <v>0.5</v>
      </c>
      <c r="T445" s="836">
        <v>0.5</v>
      </c>
      <c r="U445" s="838">
        <v>0.5</v>
      </c>
    </row>
    <row r="446" spans="1:21" ht="14.4" customHeight="1" x14ac:dyDescent="0.3">
      <c r="A446" s="831">
        <v>25</v>
      </c>
      <c r="B446" s="832" t="s">
        <v>1059</v>
      </c>
      <c r="C446" s="832" t="s">
        <v>1066</v>
      </c>
      <c r="D446" s="833" t="s">
        <v>1593</v>
      </c>
      <c r="E446" s="834" t="s">
        <v>1075</v>
      </c>
      <c r="F446" s="832" t="s">
        <v>1060</v>
      </c>
      <c r="G446" s="832" t="s">
        <v>1113</v>
      </c>
      <c r="H446" s="832" t="s">
        <v>590</v>
      </c>
      <c r="I446" s="832" t="s">
        <v>980</v>
      </c>
      <c r="J446" s="832" t="s">
        <v>877</v>
      </c>
      <c r="K446" s="832" t="s">
        <v>981</v>
      </c>
      <c r="L446" s="835">
        <v>154.36000000000001</v>
      </c>
      <c r="M446" s="835">
        <v>771.80000000000007</v>
      </c>
      <c r="N446" s="832">
        <v>5</v>
      </c>
      <c r="O446" s="836">
        <v>4.5</v>
      </c>
      <c r="P446" s="835">
        <v>308.72000000000003</v>
      </c>
      <c r="Q446" s="837">
        <v>0.4</v>
      </c>
      <c r="R446" s="832">
        <v>2</v>
      </c>
      <c r="S446" s="837">
        <v>0.4</v>
      </c>
      <c r="T446" s="836">
        <v>2</v>
      </c>
      <c r="U446" s="838">
        <v>0.44444444444444442</v>
      </c>
    </row>
    <row r="447" spans="1:21" ht="14.4" customHeight="1" x14ac:dyDescent="0.3">
      <c r="A447" s="831">
        <v>25</v>
      </c>
      <c r="B447" s="832" t="s">
        <v>1059</v>
      </c>
      <c r="C447" s="832" t="s">
        <v>1066</v>
      </c>
      <c r="D447" s="833" t="s">
        <v>1593</v>
      </c>
      <c r="E447" s="834" t="s">
        <v>1095</v>
      </c>
      <c r="F447" s="832" t="s">
        <v>1060</v>
      </c>
      <c r="G447" s="832" t="s">
        <v>1163</v>
      </c>
      <c r="H447" s="832" t="s">
        <v>557</v>
      </c>
      <c r="I447" s="832" t="s">
        <v>1164</v>
      </c>
      <c r="J447" s="832" t="s">
        <v>613</v>
      </c>
      <c r="K447" s="832" t="s">
        <v>1165</v>
      </c>
      <c r="L447" s="835">
        <v>17.62</v>
      </c>
      <c r="M447" s="835">
        <v>17.62</v>
      </c>
      <c r="N447" s="832">
        <v>1</v>
      </c>
      <c r="O447" s="836">
        <v>1</v>
      </c>
      <c r="P447" s="835"/>
      <c r="Q447" s="837">
        <v>0</v>
      </c>
      <c r="R447" s="832"/>
      <c r="S447" s="837">
        <v>0</v>
      </c>
      <c r="T447" s="836"/>
      <c r="U447" s="838">
        <v>0</v>
      </c>
    </row>
    <row r="448" spans="1:21" ht="14.4" customHeight="1" x14ac:dyDescent="0.3">
      <c r="A448" s="831">
        <v>25</v>
      </c>
      <c r="B448" s="832" t="s">
        <v>1059</v>
      </c>
      <c r="C448" s="832" t="s">
        <v>1066</v>
      </c>
      <c r="D448" s="833" t="s">
        <v>1593</v>
      </c>
      <c r="E448" s="834" t="s">
        <v>1095</v>
      </c>
      <c r="F448" s="832" t="s">
        <v>1060</v>
      </c>
      <c r="G448" s="832" t="s">
        <v>1113</v>
      </c>
      <c r="H448" s="832" t="s">
        <v>590</v>
      </c>
      <c r="I448" s="832" t="s">
        <v>980</v>
      </c>
      <c r="J448" s="832" t="s">
        <v>877</v>
      </c>
      <c r="K448" s="832" t="s">
        <v>981</v>
      </c>
      <c r="L448" s="835">
        <v>154.36000000000001</v>
      </c>
      <c r="M448" s="835">
        <v>1080.52</v>
      </c>
      <c r="N448" s="832">
        <v>7</v>
      </c>
      <c r="O448" s="836">
        <v>7</v>
      </c>
      <c r="P448" s="835">
        <v>771.80000000000007</v>
      </c>
      <c r="Q448" s="837">
        <v>0.71428571428571441</v>
      </c>
      <c r="R448" s="832">
        <v>5</v>
      </c>
      <c r="S448" s="837">
        <v>0.7142857142857143</v>
      </c>
      <c r="T448" s="836">
        <v>5</v>
      </c>
      <c r="U448" s="838">
        <v>0.7142857142857143</v>
      </c>
    </row>
    <row r="449" spans="1:21" ht="14.4" customHeight="1" x14ac:dyDescent="0.3">
      <c r="A449" s="831">
        <v>25</v>
      </c>
      <c r="B449" s="832" t="s">
        <v>1059</v>
      </c>
      <c r="C449" s="832" t="s">
        <v>1068</v>
      </c>
      <c r="D449" s="833" t="s">
        <v>1594</v>
      </c>
      <c r="E449" s="834" t="s">
        <v>1078</v>
      </c>
      <c r="F449" s="832" t="s">
        <v>1060</v>
      </c>
      <c r="G449" s="832" t="s">
        <v>1108</v>
      </c>
      <c r="H449" s="832" t="s">
        <v>557</v>
      </c>
      <c r="I449" s="832" t="s">
        <v>1109</v>
      </c>
      <c r="J449" s="832" t="s">
        <v>1110</v>
      </c>
      <c r="K449" s="832" t="s">
        <v>1111</v>
      </c>
      <c r="L449" s="835">
        <v>132.97999999999999</v>
      </c>
      <c r="M449" s="835">
        <v>398.93999999999994</v>
      </c>
      <c r="N449" s="832">
        <v>3</v>
      </c>
      <c r="O449" s="836">
        <v>3</v>
      </c>
      <c r="P449" s="835">
        <v>265.95999999999998</v>
      </c>
      <c r="Q449" s="837">
        <v>0.66666666666666674</v>
      </c>
      <c r="R449" s="832">
        <v>2</v>
      </c>
      <c r="S449" s="837">
        <v>0.66666666666666663</v>
      </c>
      <c r="T449" s="836">
        <v>2</v>
      </c>
      <c r="U449" s="838">
        <v>0.66666666666666663</v>
      </c>
    </row>
    <row r="450" spans="1:21" ht="14.4" customHeight="1" x14ac:dyDescent="0.3">
      <c r="A450" s="831">
        <v>25</v>
      </c>
      <c r="B450" s="832" t="s">
        <v>1059</v>
      </c>
      <c r="C450" s="832" t="s">
        <v>1068</v>
      </c>
      <c r="D450" s="833" t="s">
        <v>1594</v>
      </c>
      <c r="E450" s="834" t="s">
        <v>1078</v>
      </c>
      <c r="F450" s="832" t="s">
        <v>1060</v>
      </c>
      <c r="G450" s="832" t="s">
        <v>1163</v>
      </c>
      <c r="H450" s="832" t="s">
        <v>557</v>
      </c>
      <c r="I450" s="832" t="s">
        <v>1166</v>
      </c>
      <c r="J450" s="832" t="s">
        <v>613</v>
      </c>
      <c r="K450" s="832" t="s">
        <v>1167</v>
      </c>
      <c r="L450" s="835">
        <v>17.62</v>
      </c>
      <c r="M450" s="835">
        <v>17.62</v>
      </c>
      <c r="N450" s="832">
        <v>1</v>
      </c>
      <c r="O450" s="836">
        <v>0.5</v>
      </c>
      <c r="P450" s="835">
        <v>17.62</v>
      </c>
      <c r="Q450" s="837">
        <v>1</v>
      </c>
      <c r="R450" s="832">
        <v>1</v>
      </c>
      <c r="S450" s="837">
        <v>1</v>
      </c>
      <c r="T450" s="836">
        <v>0.5</v>
      </c>
      <c r="U450" s="838">
        <v>1</v>
      </c>
    </row>
    <row r="451" spans="1:21" ht="14.4" customHeight="1" x14ac:dyDescent="0.3">
      <c r="A451" s="831">
        <v>25</v>
      </c>
      <c r="B451" s="832" t="s">
        <v>1059</v>
      </c>
      <c r="C451" s="832" t="s">
        <v>1068</v>
      </c>
      <c r="D451" s="833" t="s">
        <v>1594</v>
      </c>
      <c r="E451" s="834" t="s">
        <v>1078</v>
      </c>
      <c r="F451" s="832" t="s">
        <v>1060</v>
      </c>
      <c r="G451" s="832" t="s">
        <v>1113</v>
      </c>
      <c r="H451" s="832" t="s">
        <v>590</v>
      </c>
      <c r="I451" s="832" t="s">
        <v>980</v>
      </c>
      <c r="J451" s="832" t="s">
        <v>877</v>
      </c>
      <c r="K451" s="832" t="s">
        <v>981</v>
      </c>
      <c r="L451" s="835">
        <v>154.36000000000001</v>
      </c>
      <c r="M451" s="835">
        <v>2161.0400000000004</v>
      </c>
      <c r="N451" s="832">
        <v>14</v>
      </c>
      <c r="O451" s="836">
        <v>13.5</v>
      </c>
      <c r="P451" s="835">
        <v>1543.6000000000004</v>
      </c>
      <c r="Q451" s="837">
        <v>0.7142857142857143</v>
      </c>
      <c r="R451" s="832">
        <v>10</v>
      </c>
      <c r="S451" s="837">
        <v>0.7142857142857143</v>
      </c>
      <c r="T451" s="836">
        <v>9.5</v>
      </c>
      <c r="U451" s="838">
        <v>0.70370370370370372</v>
      </c>
    </row>
    <row r="452" spans="1:21" ht="14.4" customHeight="1" x14ac:dyDescent="0.3">
      <c r="A452" s="831">
        <v>25</v>
      </c>
      <c r="B452" s="832" t="s">
        <v>1059</v>
      </c>
      <c r="C452" s="832" t="s">
        <v>1068</v>
      </c>
      <c r="D452" s="833" t="s">
        <v>1594</v>
      </c>
      <c r="E452" s="834" t="s">
        <v>1080</v>
      </c>
      <c r="F452" s="832" t="s">
        <v>1060</v>
      </c>
      <c r="G452" s="832" t="s">
        <v>1356</v>
      </c>
      <c r="H452" s="832" t="s">
        <v>557</v>
      </c>
      <c r="I452" s="832" t="s">
        <v>1545</v>
      </c>
      <c r="J452" s="832" t="s">
        <v>1358</v>
      </c>
      <c r="K452" s="832" t="s">
        <v>1546</v>
      </c>
      <c r="L452" s="835">
        <v>131.66999999999999</v>
      </c>
      <c r="M452" s="835">
        <v>131.66999999999999</v>
      </c>
      <c r="N452" s="832">
        <v>1</v>
      </c>
      <c r="O452" s="836">
        <v>1</v>
      </c>
      <c r="P452" s="835">
        <v>131.66999999999999</v>
      </c>
      <c r="Q452" s="837">
        <v>1</v>
      </c>
      <c r="R452" s="832">
        <v>1</v>
      </c>
      <c r="S452" s="837">
        <v>1</v>
      </c>
      <c r="T452" s="836">
        <v>1</v>
      </c>
      <c r="U452" s="838">
        <v>1</v>
      </c>
    </row>
    <row r="453" spans="1:21" ht="14.4" customHeight="1" x14ac:dyDescent="0.3">
      <c r="A453" s="831">
        <v>25</v>
      </c>
      <c r="B453" s="832" t="s">
        <v>1059</v>
      </c>
      <c r="C453" s="832" t="s">
        <v>1068</v>
      </c>
      <c r="D453" s="833" t="s">
        <v>1594</v>
      </c>
      <c r="E453" s="834" t="s">
        <v>1080</v>
      </c>
      <c r="F453" s="832" t="s">
        <v>1060</v>
      </c>
      <c r="G453" s="832" t="s">
        <v>1108</v>
      </c>
      <c r="H453" s="832" t="s">
        <v>557</v>
      </c>
      <c r="I453" s="832" t="s">
        <v>1109</v>
      </c>
      <c r="J453" s="832" t="s">
        <v>1110</v>
      </c>
      <c r="K453" s="832" t="s">
        <v>1111</v>
      </c>
      <c r="L453" s="835">
        <v>132.97999999999999</v>
      </c>
      <c r="M453" s="835">
        <v>930.8599999999999</v>
      </c>
      <c r="N453" s="832">
        <v>7</v>
      </c>
      <c r="O453" s="836">
        <v>7</v>
      </c>
      <c r="P453" s="835">
        <v>531.91999999999996</v>
      </c>
      <c r="Q453" s="837">
        <v>0.5714285714285714</v>
      </c>
      <c r="R453" s="832">
        <v>4</v>
      </c>
      <c r="S453" s="837">
        <v>0.5714285714285714</v>
      </c>
      <c r="T453" s="836">
        <v>4</v>
      </c>
      <c r="U453" s="838">
        <v>0.5714285714285714</v>
      </c>
    </row>
    <row r="454" spans="1:21" ht="14.4" customHeight="1" x14ac:dyDescent="0.3">
      <c r="A454" s="831">
        <v>25</v>
      </c>
      <c r="B454" s="832" t="s">
        <v>1059</v>
      </c>
      <c r="C454" s="832" t="s">
        <v>1068</v>
      </c>
      <c r="D454" s="833" t="s">
        <v>1594</v>
      </c>
      <c r="E454" s="834" t="s">
        <v>1080</v>
      </c>
      <c r="F454" s="832" t="s">
        <v>1060</v>
      </c>
      <c r="G454" s="832" t="s">
        <v>1108</v>
      </c>
      <c r="H454" s="832" t="s">
        <v>557</v>
      </c>
      <c r="I454" s="832" t="s">
        <v>1547</v>
      </c>
      <c r="J454" s="832" t="s">
        <v>1110</v>
      </c>
      <c r="K454" s="832" t="s">
        <v>1548</v>
      </c>
      <c r="L454" s="835">
        <v>77.52</v>
      </c>
      <c r="M454" s="835">
        <v>77.52</v>
      </c>
      <c r="N454" s="832">
        <v>1</v>
      </c>
      <c r="O454" s="836">
        <v>1</v>
      </c>
      <c r="P454" s="835">
        <v>77.52</v>
      </c>
      <c r="Q454" s="837">
        <v>1</v>
      </c>
      <c r="R454" s="832">
        <v>1</v>
      </c>
      <c r="S454" s="837">
        <v>1</v>
      </c>
      <c r="T454" s="836">
        <v>1</v>
      </c>
      <c r="U454" s="838">
        <v>1</v>
      </c>
    </row>
    <row r="455" spans="1:21" ht="14.4" customHeight="1" x14ac:dyDescent="0.3">
      <c r="A455" s="831">
        <v>25</v>
      </c>
      <c r="B455" s="832" t="s">
        <v>1059</v>
      </c>
      <c r="C455" s="832" t="s">
        <v>1068</v>
      </c>
      <c r="D455" s="833" t="s">
        <v>1594</v>
      </c>
      <c r="E455" s="834" t="s">
        <v>1080</v>
      </c>
      <c r="F455" s="832" t="s">
        <v>1060</v>
      </c>
      <c r="G455" s="832" t="s">
        <v>1163</v>
      </c>
      <c r="H455" s="832" t="s">
        <v>557</v>
      </c>
      <c r="I455" s="832" t="s">
        <v>1164</v>
      </c>
      <c r="J455" s="832" t="s">
        <v>613</v>
      </c>
      <c r="K455" s="832" t="s">
        <v>1165</v>
      </c>
      <c r="L455" s="835">
        <v>17.62</v>
      </c>
      <c r="M455" s="835">
        <v>35.24</v>
      </c>
      <c r="N455" s="832">
        <v>2</v>
      </c>
      <c r="O455" s="836">
        <v>1</v>
      </c>
      <c r="P455" s="835">
        <v>35.24</v>
      </c>
      <c r="Q455" s="837">
        <v>1</v>
      </c>
      <c r="R455" s="832">
        <v>2</v>
      </c>
      <c r="S455" s="837">
        <v>1</v>
      </c>
      <c r="T455" s="836">
        <v>1</v>
      </c>
      <c r="U455" s="838">
        <v>1</v>
      </c>
    </row>
    <row r="456" spans="1:21" ht="14.4" customHeight="1" x14ac:dyDescent="0.3">
      <c r="A456" s="831">
        <v>25</v>
      </c>
      <c r="B456" s="832" t="s">
        <v>1059</v>
      </c>
      <c r="C456" s="832" t="s">
        <v>1068</v>
      </c>
      <c r="D456" s="833" t="s">
        <v>1594</v>
      </c>
      <c r="E456" s="834" t="s">
        <v>1080</v>
      </c>
      <c r="F456" s="832" t="s">
        <v>1060</v>
      </c>
      <c r="G456" s="832" t="s">
        <v>1163</v>
      </c>
      <c r="H456" s="832" t="s">
        <v>557</v>
      </c>
      <c r="I456" s="832" t="s">
        <v>1549</v>
      </c>
      <c r="J456" s="832" t="s">
        <v>613</v>
      </c>
      <c r="K456" s="832" t="s">
        <v>1550</v>
      </c>
      <c r="L456" s="835">
        <v>17.62</v>
      </c>
      <c r="M456" s="835">
        <v>17.62</v>
      </c>
      <c r="N456" s="832">
        <v>1</v>
      </c>
      <c r="O456" s="836">
        <v>0.5</v>
      </c>
      <c r="P456" s="835">
        <v>17.62</v>
      </c>
      <c r="Q456" s="837">
        <v>1</v>
      </c>
      <c r="R456" s="832">
        <v>1</v>
      </c>
      <c r="S456" s="837">
        <v>1</v>
      </c>
      <c r="T456" s="836">
        <v>0.5</v>
      </c>
      <c r="U456" s="838">
        <v>1</v>
      </c>
    </row>
    <row r="457" spans="1:21" ht="14.4" customHeight="1" x14ac:dyDescent="0.3">
      <c r="A457" s="831">
        <v>25</v>
      </c>
      <c r="B457" s="832" t="s">
        <v>1059</v>
      </c>
      <c r="C457" s="832" t="s">
        <v>1068</v>
      </c>
      <c r="D457" s="833" t="s">
        <v>1594</v>
      </c>
      <c r="E457" s="834" t="s">
        <v>1080</v>
      </c>
      <c r="F457" s="832" t="s">
        <v>1060</v>
      </c>
      <c r="G457" s="832" t="s">
        <v>1132</v>
      </c>
      <c r="H457" s="832" t="s">
        <v>557</v>
      </c>
      <c r="I457" s="832" t="s">
        <v>1551</v>
      </c>
      <c r="J457" s="832" t="s">
        <v>1306</v>
      </c>
      <c r="K457" s="832" t="s">
        <v>1552</v>
      </c>
      <c r="L457" s="835">
        <v>300.68</v>
      </c>
      <c r="M457" s="835">
        <v>300.68</v>
      </c>
      <c r="N457" s="832">
        <v>1</v>
      </c>
      <c r="O457" s="836">
        <v>1</v>
      </c>
      <c r="P457" s="835"/>
      <c r="Q457" s="837">
        <v>0</v>
      </c>
      <c r="R457" s="832"/>
      <c r="S457" s="837">
        <v>0</v>
      </c>
      <c r="T457" s="836"/>
      <c r="U457" s="838">
        <v>0</v>
      </c>
    </row>
    <row r="458" spans="1:21" ht="14.4" customHeight="1" x14ac:dyDescent="0.3">
      <c r="A458" s="831">
        <v>25</v>
      </c>
      <c r="B458" s="832" t="s">
        <v>1059</v>
      </c>
      <c r="C458" s="832" t="s">
        <v>1068</v>
      </c>
      <c r="D458" s="833" t="s">
        <v>1594</v>
      </c>
      <c r="E458" s="834" t="s">
        <v>1080</v>
      </c>
      <c r="F458" s="832" t="s">
        <v>1060</v>
      </c>
      <c r="G458" s="832" t="s">
        <v>1113</v>
      </c>
      <c r="H458" s="832" t="s">
        <v>590</v>
      </c>
      <c r="I458" s="832" t="s">
        <v>980</v>
      </c>
      <c r="J458" s="832" t="s">
        <v>877</v>
      </c>
      <c r="K458" s="832" t="s">
        <v>981</v>
      </c>
      <c r="L458" s="835">
        <v>154.36000000000001</v>
      </c>
      <c r="M458" s="835">
        <v>5093.8800000000028</v>
      </c>
      <c r="N458" s="832">
        <v>33</v>
      </c>
      <c r="O458" s="836">
        <v>31.5</v>
      </c>
      <c r="P458" s="835">
        <v>2161.0400000000009</v>
      </c>
      <c r="Q458" s="837">
        <v>0.4242424242424242</v>
      </c>
      <c r="R458" s="832">
        <v>14</v>
      </c>
      <c r="S458" s="837">
        <v>0.42424242424242425</v>
      </c>
      <c r="T458" s="836">
        <v>12.5</v>
      </c>
      <c r="U458" s="838">
        <v>0.3968253968253968</v>
      </c>
    </row>
    <row r="459" spans="1:21" ht="14.4" customHeight="1" x14ac:dyDescent="0.3">
      <c r="A459" s="831">
        <v>25</v>
      </c>
      <c r="B459" s="832" t="s">
        <v>1059</v>
      </c>
      <c r="C459" s="832" t="s">
        <v>1068</v>
      </c>
      <c r="D459" s="833" t="s">
        <v>1594</v>
      </c>
      <c r="E459" s="834" t="s">
        <v>1080</v>
      </c>
      <c r="F459" s="832" t="s">
        <v>1060</v>
      </c>
      <c r="G459" s="832" t="s">
        <v>1113</v>
      </c>
      <c r="H459" s="832" t="s">
        <v>590</v>
      </c>
      <c r="I459" s="832" t="s">
        <v>1402</v>
      </c>
      <c r="J459" s="832" t="s">
        <v>1403</v>
      </c>
      <c r="K459" s="832" t="s">
        <v>1404</v>
      </c>
      <c r="L459" s="835">
        <v>111.22</v>
      </c>
      <c r="M459" s="835">
        <v>111.22</v>
      </c>
      <c r="N459" s="832">
        <v>1</v>
      </c>
      <c r="O459" s="836">
        <v>1</v>
      </c>
      <c r="P459" s="835">
        <v>111.22</v>
      </c>
      <c r="Q459" s="837">
        <v>1</v>
      </c>
      <c r="R459" s="832">
        <v>1</v>
      </c>
      <c r="S459" s="837">
        <v>1</v>
      </c>
      <c r="T459" s="836">
        <v>1</v>
      </c>
      <c r="U459" s="838">
        <v>1</v>
      </c>
    </row>
    <row r="460" spans="1:21" ht="14.4" customHeight="1" x14ac:dyDescent="0.3">
      <c r="A460" s="831">
        <v>25</v>
      </c>
      <c r="B460" s="832" t="s">
        <v>1059</v>
      </c>
      <c r="C460" s="832" t="s">
        <v>1068</v>
      </c>
      <c r="D460" s="833" t="s">
        <v>1594</v>
      </c>
      <c r="E460" s="834" t="s">
        <v>1080</v>
      </c>
      <c r="F460" s="832" t="s">
        <v>1060</v>
      </c>
      <c r="G460" s="832" t="s">
        <v>1113</v>
      </c>
      <c r="H460" s="832" t="s">
        <v>590</v>
      </c>
      <c r="I460" s="832" t="s">
        <v>1553</v>
      </c>
      <c r="J460" s="832" t="s">
        <v>1554</v>
      </c>
      <c r="K460" s="832" t="s">
        <v>1555</v>
      </c>
      <c r="L460" s="835">
        <v>75.73</v>
      </c>
      <c r="M460" s="835">
        <v>227.19</v>
      </c>
      <c r="N460" s="832">
        <v>3</v>
      </c>
      <c r="O460" s="836">
        <v>3</v>
      </c>
      <c r="P460" s="835">
        <v>151.46</v>
      </c>
      <c r="Q460" s="837">
        <v>0.66666666666666674</v>
      </c>
      <c r="R460" s="832">
        <v>2</v>
      </c>
      <c r="S460" s="837">
        <v>0.66666666666666663</v>
      </c>
      <c r="T460" s="836">
        <v>2</v>
      </c>
      <c r="U460" s="838">
        <v>0.66666666666666663</v>
      </c>
    </row>
    <row r="461" spans="1:21" ht="14.4" customHeight="1" x14ac:dyDescent="0.3">
      <c r="A461" s="831">
        <v>25</v>
      </c>
      <c r="B461" s="832" t="s">
        <v>1059</v>
      </c>
      <c r="C461" s="832" t="s">
        <v>1068</v>
      </c>
      <c r="D461" s="833" t="s">
        <v>1594</v>
      </c>
      <c r="E461" s="834" t="s">
        <v>1080</v>
      </c>
      <c r="F461" s="832" t="s">
        <v>1060</v>
      </c>
      <c r="G461" s="832" t="s">
        <v>1113</v>
      </c>
      <c r="H461" s="832" t="s">
        <v>557</v>
      </c>
      <c r="I461" s="832" t="s">
        <v>1314</v>
      </c>
      <c r="J461" s="832" t="s">
        <v>877</v>
      </c>
      <c r="K461" s="832" t="s">
        <v>981</v>
      </c>
      <c r="L461" s="835">
        <v>154.36000000000001</v>
      </c>
      <c r="M461" s="835">
        <v>154.36000000000001</v>
      </c>
      <c r="N461" s="832">
        <v>1</v>
      </c>
      <c r="O461" s="836">
        <v>1</v>
      </c>
      <c r="P461" s="835"/>
      <c r="Q461" s="837">
        <v>0</v>
      </c>
      <c r="R461" s="832"/>
      <c r="S461" s="837">
        <v>0</v>
      </c>
      <c r="T461" s="836"/>
      <c r="U461" s="838">
        <v>0</v>
      </c>
    </row>
    <row r="462" spans="1:21" ht="14.4" customHeight="1" x14ac:dyDescent="0.3">
      <c r="A462" s="831">
        <v>25</v>
      </c>
      <c r="B462" s="832" t="s">
        <v>1059</v>
      </c>
      <c r="C462" s="832" t="s">
        <v>1068</v>
      </c>
      <c r="D462" s="833" t="s">
        <v>1594</v>
      </c>
      <c r="E462" s="834" t="s">
        <v>1081</v>
      </c>
      <c r="F462" s="832" t="s">
        <v>1060</v>
      </c>
      <c r="G462" s="832" t="s">
        <v>1108</v>
      </c>
      <c r="H462" s="832" t="s">
        <v>557</v>
      </c>
      <c r="I462" s="832" t="s">
        <v>1109</v>
      </c>
      <c r="J462" s="832" t="s">
        <v>1110</v>
      </c>
      <c r="K462" s="832" t="s">
        <v>1111</v>
      </c>
      <c r="L462" s="835">
        <v>132.97999999999999</v>
      </c>
      <c r="M462" s="835">
        <v>132.97999999999999</v>
      </c>
      <c r="N462" s="832">
        <v>1</v>
      </c>
      <c r="O462" s="836">
        <v>1</v>
      </c>
      <c r="P462" s="835">
        <v>132.97999999999999</v>
      </c>
      <c r="Q462" s="837">
        <v>1</v>
      </c>
      <c r="R462" s="832">
        <v>1</v>
      </c>
      <c r="S462" s="837">
        <v>1</v>
      </c>
      <c r="T462" s="836">
        <v>1</v>
      </c>
      <c r="U462" s="838">
        <v>1</v>
      </c>
    </row>
    <row r="463" spans="1:21" ht="14.4" customHeight="1" x14ac:dyDescent="0.3">
      <c r="A463" s="831">
        <v>25</v>
      </c>
      <c r="B463" s="832" t="s">
        <v>1059</v>
      </c>
      <c r="C463" s="832" t="s">
        <v>1068</v>
      </c>
      <c r="D463" s="833" t="s">
        <v>1594</v>
      </c>
      <c r="E463" s="834" t="s">
        <v>1081</v>
      </c>
      <c r="F463" s="832" t="s">
        <v>1060</v>
      </c>
      <c r="G463" s="832" t="s">
        <v>1163</v>
      </c>
      <c r="H463" s="832" t="s">
        <v>557</v>
      </c>
      <c r="I463" s="832" t="s">
        <v>1164</v>
      </c>
      <c r="J463" s="832" t="s">
        <v>613</v>
      </c>
      <c r="K463" s="832" t="s">
        <v>1165</v>
      </c>
      <c r="L463" s="835">
        <v>17.62</v>
      </c>
      <c r="M463" s="835">
        <v>17.62</v>
      </c>
      <c r="N463" s="832">
        <v>1</v>
      </c>
      <c r="O463" s="836">
        <v>1</v>
      </c>
      <c r="P463" s="835"/>
      <c r="Q463" s="837">
        <v>0</v>
      </c>
      <c r="R463" s="832"/>
      <c r="S463" s="837">
        <v>0</v>
      </c>
      <c r="T463" s="836"/>
      <c r="U463" s="838">
        <v>0</v>
      </c>
    </row>
    <row r="464" spans="1:21" ht="14.4" customHeight="1" x14ac:dyDescent="0.3">
      <c r="A464" s="831">
        <v>25</v>
      </c>
      <c r="B464" s="832" t="s">
        <v>1059</v>
      </c>
      <c r="C464" s="832" t="s">
        <v>1068</v>
      </c>
      <c r="D464" s="833" t="s">
        <v>1594</v>
      </c>
      <c r="E464" s="834" t="s">
        <v>1081</v>
      </c>
      <c r="F464" s="832" t="s">
        <v>1060</v>
      </c>
      <c r="G464" s="832" t="s">
        <v>1113</v>
      </c>
      <c r="H464" s="832" t="s">
        <v>590</v>
      </c>
      <c r="I464" s="832" t="s">
        <v>980</v>
      </c>
      <c r="J464" s="832" t="s">
        <v>877</v>
      </c>
      <c r="K464" s="832" t="s">
        <v>981</v>
      </c>
      <c r="L464" s="835">
        <v>154.36000000000001</v>
      </c>
      <c r="M464" s="835">
        <v>154.36000000000001</v>
      </c>
      <c r="N464" s="832">
        <v>1</v>
      </c>
      <c r="O464" s="836">
        <v>1</v>
      </c>
      <c r="P464" s="835"/>
      <c r="Q464" s="837">
        <v>0</v>
      </c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25</v>
      </c>
      <c r="B465" s="832" t="s">
        <v>1059</v>
      </c>
      <c r="C465" s="832" t="s">
        <v>1068</v>
      </c>
      <c r="D465" s="833" t="s">
        <v>1594</v>
      </c>
      <c r="E465" s="834" t="s">
        <v>1081</v>
      </c>
      <c r="F465" s="832" t="s">
        <v>1060</v>
      </c>
      <c r="G465" s="832" t="s">
        <v>1113</v>
      </c>
      <c r="H465" s="832" t="s">
        <v>590</v>
      </c>
      <c r="I465" s="832" t="s">
        <v>1553</v>
      </c>
      <c r="J465" s="832" t="s">
        <v>1554</v>
      </c>
      <c r="K465" s="832" t="s">
        <v>1555</v>
      </c>
      <c r="L465" s="835">
        <v>75.73</v>
      </c>
      <c r="M465" s="835">
        <v>75.73</v>
      </c>
      <c r="N465" s="832">
        <v>1</v>
      </c>
      <c r="O465" s="836">
        <v>1</v>
      </c>
      <c r="P465" s="835">
        <v>75.73</v>
      </c>
      <c r="Q465" s="837">
        <v>1</v>
      </c>
      <c r="R465" s="832">
        <v>1</v>
      </c>
      <c r="S465" s="837">
        <v>1</v>
      </c>
      <c r="T465" s="836">
        <v>1</v>
      </c>
      <c r="U465" s="838">
        <v>1</v>
      </c>
    </row>
    <row r="466" spans="1:21" ht="14.4" customHeight="1" x14ac:dyDescent="0.3">
      <c r="A466" s="831">
        <v>25</v>
      </c>
      <c r="B466" s="832" t="s">
        <v>1059</v>
      </c>
      <c r="C466" s="832" t="s">
        <v>1068</v>
      </c>
      <c r="D466" s="833" t="s">
        <v>1594</v>
      </c>
      <c r="E466" s="834" t="s">
        <v>1089</v>
      </c>
      <c r="F466" s="832" t="s">
        <v>1060</v>
      </c>
      <c r="G466" s="832" t="s">
        <v>1108</v>
      </c>
      <c r="H466" s="832" t="s">
        <v>557</v>
      </c>
      <c r="I466" s="832" t="s">
        <v>1109</v>
      </c>
      <c r="J466" s="832" t="s">
        <v>1110</v>
      </c>
      <c r="K466" s="832" t="s">
        <v>1111</v>
      </c>
      <c r="L466" s="835">
        <v>132.97999999999999</v>
      </c>
      <c r="M466" s="835">
        <v>398.93999999999994</v>
      </c>
      <c r="N466" s="832">
        <v>3</v>
      </c>
      <c r="O466" s="836">
        <v>3</v>
      </c>
      <c r="P466" s="835">
        <v>265.95999999999998</v>
      </c>
      <c r="Q466" s="837">
        <v>0.66666666666666674</v>
      </c>
      <c r="R466" s="832">
        <v>2</v>
      </c>
      <c r="S466" s="837">
        <v>0.66666666666666663</v>
      </c>
      <c r="T466" s="836">
        <v>2</v>
      </c>
      <c r="U466" s="838">
        <v>0.66666666666666663</v>
      </c>
    </row>
    <row r="467" spans="1:21" ht="14.4" customHeight="1" x14ac:dyDescent="0.3">
      <c r="A467" s="831">
        <v>25</v>
      </c>
      <c r="B467" s="832" t="s">
        <v>1059</v>
      </c>
      <c r="C467" s="832" t="s">
        <v>1068</v>
      </c>
      <c r="D467" s="833" t="s">
        <v>1594</v>
      </c>
      <c r="E467" s="834" t="s">
        <v>1089</v>
      </c>
      <c r="F467" s="832" t="s">
        <v>1060</v>
      </c>
      <c r="G467" s="832" t="s">
        <v>1163</v>
      </c>
      <c r="H467" s="832" t="s">
        <v>557</v>
      </c>
      <c r="I467" s="832" t="s">
        <v>1164</v>
      </c>
      <c r="J467" s="832" t="s">
        <v>613</v>
      </c>
      <c r="K467" s="832" t="s">
        <v>1165</v>
      </c>
      <c r="L467" s="835">
        <v>17.62</v>
      </c>
      <c r="M467" s="835">
        <v>158.58000000000001</v>
      </c>
      <c r="N467" s="832">
        <v>9</v>
      </c>
      <c r="O467" s="836">
        <v>6.5</v>
      </c>
      <c r="P467" s="835">
        <v>52.86</v>
      </c>
      <c r="Q467" s="837">
        <v>0.33333333333333331</v>
      </c>
      <c r="R467" s="832">
        <v>3</v>
      </c>
      <c r="S467" s="837">
        <v>0.33333333333333331</v>
      </c>
      <c r="T467" s="836">
        <v>1.5</v>
      </c>
      <c r="U467" s="838">
        <v>0.23076923076923078</v>
      </c>
    </row>
    <row r="468" spans="1:21" ht="14.4" customHeight="1" x14ac:dyDescent="0.3">
      <c r="A468" s="831">
        <v>25</v>
      </c>
      <c r="B468" s="832" t="s">
        <v>1059</v>
      </c>
      <c r="C468" s="832" t="s">
        <v>1068</v>
      </c>
      <c r="D468" s="833" t="s">
        <v>1594</v>
      </c>
      <c r="E468" s="834" t="s">
        <v>1089</v>
      </c>
      <c r="F468" s="832" t="s">
        <v>1060</v>
      </c>
      <c r="G468" s="832" t="s">
        <v>1113</v>
      </c>
      <c r="H468" s="832" t="s">
        <v>590</v>
      </c>
      <c r="I468" s="832" t="s">
        <v>980</v>
      </c>
      <c r="J468" s="832" t="s">
        <v>877</v>
      </c>
      <c r="K468" s="832" t="s">
        <v>981</v>
      </c>
      <c r="L468" s="835">
        <v>154.36000000000001</v>
      </c>
      <c r="M468" s="835">
        <v>4630.800000000002</v>
      </c>
      <c r="N468" s="832">
        <v>30</v>
      </c>
      <c r="O468" s="836">
        <v>27.5</v>
      </c>
      <c r="P468" s="835">
        <v>1852.3200000000006</v>
      </c>
      <c r="Q468" s="837">
        <v>0.39999999999999997</v>
      </c>
      <c r="R468" s="832">
        <v>12</v>
      </c>
      <c r="S468" s="837">
        <v>0.4</v>
      </c>
      <c r="T468" s="836">
        <v>10.5</v>
      </c>
      <c r="U468" s="838">
        <v>0.38181818181818183</v>
      </c>
    </row>
    <row r="469" spans="1:21" ht="14.4" customHeight="1" x14ac:dyDescent="0.3">
      <c r="A469" s="831">
        <v>25</v>
      </c>
      <c r="B469" s="832" t="s">
        <v>1059</v>
      </c>
      <c r="C469" s="832" t="s">
        <v>1068</v>
      </c>
      <c r="D469" s="833" t="s">
        <v>1594</v>
      </c>
      <c r="E469" s="834" t="s">
        <v>1089</v>
      </c>
      <c r="F469" s="832" t="s">
        <v>1060</v>
      </c>
      <c r="G469" s="832" t="s">
        <v>1113</v>
      </c>
      <c r="H469" s="832" t="s">
        <v>590</v>
      </c>
      <c r="I469" s="832" t="s">
        <v>1402</v>
      </c>
      <c r="J469" s="832" t="s">
        <v>1403</v>
      </c>
      <c r="K469" s="832" t="s">
        <v>1404</v>
      </c>
      <c r="L469" s="835">
        <v>111.22</v>
      </c>
      <c r="M469" s="835">
        <v>111.22</v>
      </c>
      <c r="N469" s="832">
        <v>1</v>
      </c>
      <c r="O469" s="836">
        <v>1</v>
      </c>
      <c r="P469" s="835"/>
      <c r="Q469" s="837">
        <v>0</v>
      </c>
      <c r="R469" s="832"/>
      <c r="S469" s="837">
        <v>0</v>
      </c>
      <c r="T469" s="836"/>
      <c r="U469" s="838">
        <v>0</v>
      </c>
    </row>
    <row r="470" spans="1:21" ht="14.4" customHeight="1" x14ac:dyDescent="0.3">
      <c r="A470" s="831">
        <v>25</v>
      </c>
      <c r="B470" s="832" t="s">
        <v>1059</v>
      </c>
      <c r="C470" s="832" t="s">
        <v>1068</v>
      </c>
      <c r="D470" s="833" t="s">
        <v>1594</v>
      </c>
      <c r="E470" s="834" t="s">
        <v>1092</v>
      </c>
      <c r="F470" s="832" t="s">
        <v>1060</v>
      </c>
      <c r="G470" s="832" t="s">
        <v>1163</v>
      </c>
      <c r="H470" s="832" t="s">
        <v>557</v>
      </c>
      <c r="I470" s="832" t="s">
        <v>1166</v>
      </c>
      <c r="J470" s="832" t="s">
        <v>613</v>
      </c>
      <c r="K470" s="832" t="s">
        <v>1167</v>
      </c>
      <c r="L470" s="835">
        <v>17.62</v>
      </c>
      <c r="M470" s="835">
        <v>17.62</v>
      </c>
      <c r="N470" s="832">
        <v>1</v>
      </c>
      <c r="O470" s="836">
        <v>1</v>
      </c>
      <c r="P470" s="835"/>
      <c r="Q470" s="837">
        <v>0</v>
      </c>
      <c r="R470" s="832"/>
      <c r="S470" s="837">
        <v>0</v>
      </c>
      <c r="T470" s="836"/>
      <c r="U470" s="838">
        <v>0</v>
      </c>
    </row>
    <row r="471" spans="1:21" ht="14.4" customHeight="1" x14ac:dyDescent="0.3">
      <c r="A471" s="831">
        <v>25</v>
      </c>
      <c r="B471" s="832" t="s">
        <v>1059</v>
      </c>
      <c r="C471" s="832" t="s">
        <v>1068</v>
      </c>
      <c r="D471" s="833" t="s">
        <v>1594</v>
      </c>
      <c r="E471" s="834" t="s">
        <v>1094</v>
      </c>
      <c r="F471" s="832" t="s">
        <v>1060</v>
      </c>
      <c r="G471" s="832" t="s">
        <v>1108</v>
      </c>
      <c r="H471" s="832" t="s">
        <v>557</v>
      </c>
      <c r="I471" s="832" t="s">
        <v>1109</v>
      </c>
      <c r="J471" s="832" t="s">
        <v>1110</v>
      </c>
      <c r="K471" s="832" t="s">
        <v>1111</v>
      </c>
      <c r="L471" s="835">
        <v>132.97999999999999</v>
      </c>
      <c r="M471" s="835">
        <v>398.93999999999994</v>
      </c>
      <c r="N471" s="832">
        <v>3</v>
      </c>
      <c r="O471" s="836">
        <v>3</v>
      </c>
      <c r="P471" s="835">
        <v>265.95999999999998</v>
      </c>
      <c r="Q471" s="837">
        <v>0.66666666666666674</v>
      </c>
      <c r="R471" s="832">
        <v>2</v>
      </c>
      <c r="S471" s="837">
        <v>0.66666666666666663</v>
      </c>
      <c r="T471" s="836">
        <v>2</v>
      </c>
      <c r="U471" s="838">
        <v>0.66666666666666663</v>
      </c>
    </row>
    <row r="472" spans="1:21" ht="14.4" customHeight="1" x14ac:dyDescent="0.3">
      <c r="A472" s="831">
        <v>25</v>
      </c>
      <c r="B472" s="832" t="s">
        <v>1059</v>
      </c>
      <c r="C472" s="832" t="s">
        <v>1068</v>
      </c>
      <c r="D472" s="833" t="s">
        <v>1594</v>
      </c>
      <c r="E472" s="834" t="s">
        <v>1094</v>
      </c>
      <c r="F472" s="832" t="s">
        <v>1060</v>
      </c>
      <c r="G472" s="832" t="s">
        <v>1113</v>
      </c>
      <c r="H472" s="832" t="s">
        <v>590</v>
      </c>
      <c r="I472" s="832" t="s">
        <v>980</v>
      </c>
      <c r="J472" s="832" t="s">
        <v>877</v>
      </c>
      <c r="K472" s="832" t="s">
        <v>981</v>
      </c>
      <c r="L472" s="835">
        <v>154.36000000000001</v>
      </c>
      <c r="M472" s="835">
        <v>1852.3200000000002</v>
      </c>
      <c r="N472" s="832">
        <v>12</v>
      </c>
      <c r="O472" s="836">
        <v>12</v>
      </c>
      <c r="P472" s="835">
        <v>1389.2400000000002</v>
      </c>
      <c r="Q472" s="837">
        <v>0.75000000000000011</v>
      </c>
      <c r="R472" s="832">
        <v>9</v>
      </c>
      <c r="S472" s="837">
        <v>0.75</v>
      </c>
      <c r="T472" s="836">
        <v>9</v>
      </c>
      <c r="U472" s="838">
        <v>0.75</v>
      </c>
    </row>
    <row r="473" spans="1:21" ht="14.4" customHeight="1" x14ac:dyDescent="0.3">
      <c r="A473" s="831">
        <v>25</v>
      </c>
      <c r="B473" s="832" t="s">
        <v>1059</v>
      </c>
      <c r="C473" s="832" t="s">
        <v>1068</v>
      </c>
      <c r="D473" s="833" t="s">
        <v>1594</v>
      </c>
      <c r="E473" s="834" t="s">
        <v>1094</v>
      </c>
      <c r="F473" s="832" t="s">
        <v>1060</v>
      </c>
      <c r="G473" s="832" t="s">
        <v>1113</v>
      </c>
      <c r="H473" s="832" t="s">
        <v>590</v>
      </c>
      <c r="I473" s="832" t="s">
        <v>1553</v>
      </c>
      <c r="J473" s="832" t="s">
        <v>1554</v>
      </c>
      <c r="K473" s="832" t="s">
        <v>1555</v>
      </c>
      <c r="L473" s="835">
        <v>75.73</v>
      </c>
      <c r="M473" s="835">
        <v>151.46</v>
      </c>
      <c r="N473" s="832">
        <v>2</v>
      </c>
      <c r="O473" s="836">
        <v>2</v>
      </c>
      <c r="P473" s="835">
        <v>75.73</v>
      </c>
      <c r="Q473" s="837">
        <v>0.5</v>
      </c>
      <c r="R473" s="832">
        <v>1</v>
      </c>
      <c r="S473" s="837">
        <v>0.5</v>
      </c>
      <c r="T473" s="836">
        <v>1</v>
      </c>
      <c r="U473" s="838">
        <v>0.5</v>
      </c>
    </row>
    <row r="474" spans="1:21" ht="14.4" customHeight="1" x14ac:dyDescent="0.3">
      <c r="A474" s="831">
        <v>25</v>
      </c>
      <c r="B474" s="832" t="s">
        <v>1059</v>
      </c>
      <c r="C474" s="832" t="s">
        <v>1068</v>
      </c>
      <c r="D474" s="833" t="s">
        <v>1594</v>
      </c>
      <c r="E474" s="834" t="s">
        <v>1079</v>
      </c>
      <c r="F474" s="832" t="s">
        <v>1060</v>
      </c>
      <c r="G474" s="832" t="s">
        <v>1108</v>
      </c>
      <c r="H474" s="832" t="s">
        <v>557</v>
      </c>
      <c r="I474" s="832" t="s">
        <v>1109</v>
      </c>
      <c r="J474" s="832" t="s">
        <v>1110</v>
      </c>
      <c r="K474" s="832" t="s">
        <v>1111</v>
      </c>
      <c r="L474" s="835">
        <v>132.97999999999999</v>
      </c>
      <c r="M474" s="835">
        <v>265.95999999999998</v>
      </c>
      <c r="N474" s="832">
        <v>2</v>
      </c>
      <c r="O474" s="836">
        <v>1</v>
      </c>
      <c r="P474" s="835">
        <v>265.95999999999998</v>
      </c>
      <c r="Q474" s="837">
        <v>1</v>
      </c>
      <c r="R474" s="832">
        <v>2</v>
      </c>
      <c r="S474" s="837">
        <v>1</v>
      </c>
      <c r="T474" s="836">
        <v>1</v>
      </c>
      <c r="U474" s="838">
        <v>1</v>
      </c>
    </row>
    <row r="475" spans="1:21" ht="14.4" customHeight="1" x14ac:dyDescent="0.3">
      <c r="A475" s="831">
        <v>25</v>
      </c>
      <c r="B475" s="832" t="s">
        <v>1059</v>
      </c>
      <c r="C475" s="832" t="s">
        <v>1068</v>
      </c>
      <c r="D475" s="833" t="s">
        <v>1594</v>
      </c>
      <c r="E475" s="834" t="s">
        <v>1079</v>
      </c>
      <c r="F475" s="832" t="s">
        <v>1060</v>
      </c>
      <c r="G475" s="832" t="s">
        <v>1163</v>
      </c>
      <c r="H475" s="832" t="s">
        <v>557</v>
      </c>
      <c r="I475" s="832" t="s">
        <v>1164</v>
      </c>
      <c r="J475" s="832" t="s">
        <v>613</v>
      </c>
      <c r="K475" s="832" t="s">
        <v>1165</v>
      </c>
      <c r="L475" s="835">
        <v>17.62</v>
      </c>
      <c r="M475" s="835">
        <v>17.62</v>
      </c>
      <c r="N475" s="832">
        <v>1</v>
      </c>
      <c r="O475" s="836">
        <v>1</v>
      </c>
      <c r="P475" s="835">
        <v>17.62</v>
      </c>
      <c r="Q475" s="837">
        <v>1</v>
      </c>
      <c r="R475" s="832">
        <v>1</v>
      </c>
      <c r="S475" s="837">
        <v>1</v>
      </c>
      <c r="T475" s="836">
        <v>1</v>
      </c>
      <c r="U475" s="838">
        <v>1</v>
      </c>
    </row>
    <row r="476" spans="1:21" ht="14.4" customHeight="1" x14ac:dyDescent="0.3">
      <c r="A476" s="831">
        <v>25</v>
      </c>
      <c r="B476" s="832" t="s">
        <v>1059</v>
      </c>
      <c r="C476" s="832" t="s">
        <v>1068</v>
      </c>
      <c r="D476" s="833" t="s">
        <v>1594</v>
      </c>
      <c r="E476" s="834" t="s">
        <v>1079</v>
      </c>
      <c r="F476" s="832" t="s">
        <v>1060</v>
      </c>
      <c r="G476" s="832" t="s">
        <v>1163</v>
      </c>
      <c r="H476" s="832" t="s">
        <v>557</v>
      </c>
      <c r="I476" s="832" t="s">
        <v>1240</v>
      </c>
      <c r="J476" s="832" t="s">
        <v>613</v>
      </c>
      <c r="K476" s="832" t="s">
        <v>1241</v>
      </c>
      <c r="L476" s="835">
        <v>35.25</v>
      </c>
      <c r="M476" s="835">
        <v>35.25</v>
      </c>
      <c r="N476" s="832">
        <v>1</v>
      </c>
      <c r="O476" s="836">
        <v>1</v>
      </c>
      <c r="P476" s="835"/>
      <c r="Q476" s="837">
        <v>0</v>
      </c>
      <c r="R476" s="832"/>
      <c r="S476" s="837">
        <v>0</v>
      </c>
      <c r="T476" s="836"/>
      <c r="U476" s="838">
        <v>0</v>
      </c>
    </row>
    <row r="477" spans="1:21" ht="14.4" customHeight="1" x14ac:dyDescent="0.3">
      <c r="A477" s="831">
        <v>25</v>
      </c>
      <c r="B477" s="832" t="s">
        <v>1059</v>
      </c>
      <c r="C477" s="832" t="s">
        <v>1068</v>
      </c>
      <c r="D477" s="833" t="s">
        <v>1594</v>
      </c>
      <c r="E477" s="834" t="s">
        <v>1079</v>
      </c>
      <c r="F477" s="832" t="s">
        <v>1060</v>
      </c>
      <c r="G477" s="832" t="s">
        <v>1163</v>
      </c>
      <c r="H477" s="832" t="s">
        <v>557</v>
      </c>
      <c r="I477" s="832" t="s">
        <v>1396</v>
      </c>
      <c r="J477" s="832" t="s">
        <v>1397</v>
      </c>
      <c r="K477" s="832" t="s">
        <v>1398</v>
      </c>
      <c r="L477" s="835">
        <v>35.25</v>
      </c>
      <c r="M477" s="835">
        <v>141</v>
      </c>
      <c r="N477" s="832">
        <v>4</v>
      </c>
      <c r="O477" s="836">
        <v>3</v>
      </c>
      <c r="P477" s="835">
        <v>70.5</v>
      </c>
      <c r="Q477" s="837">
        <v>0.5</v>
      </c>
      <c r="R477" s="832">
        <v>2</v>
      </c>
      <c r="S477" s="837">
        <v>0.5</v>
      </c>
      <c r="T477" s="836">
        <v>1</v>
      </c>
      <c r="U477" s="838">
        <v>0.33333333333333331</v>
      </c>
    </row>
    <row r="478" spans="1:21" ht="14.4" customHeight="1" x14ac:dyDescent="0.3">
      <c r="A478" s="831">
        <v>25</v>
      </c>
      <c r="B478" s="832" t="s">
        <v>1059</v>
      </c>
      <c r="C478" s="832" t="s">
        <v>1068</v>
      </c>
      <c r="D478" s="833" t="s">
        <v>1594</v>
      </c>
      <c r="E478" s="834" t="s">
        <v>1079</v>
      </c>
      <c r="F478" s="832" t="s">
        <v>1060</v>
      </c>
      <c r="G478" s="832" t="s">
        <v>1163</v>
      </c>
      <c r="H478" s="832" t="s">
        <v>557</v>
      </c>
      <c r="I478" s="832" t="s">
        <v>1166</v>
      </c>
      <c r="J478" s="832" t="s">
        <v>613</v>
      </c>
      <c r="K478" s="832" t="s">
        <v>1167</v>
      </c>
      <c r="L478" s="835">
        <v>17.62</v>
      </c>
      <c r="M478" s="835">
        <v>88.100000000000009</v>
      </c>
      <c r="N478" s="832">
        <v>5</v>
      </c>
      <c r="O478" s="836">
        <v>4.5</v>
      </c>
      <c r="P478" s="835">
        <v>17.62</v>
      </c>
      <c r="Q478" s="837">
        <v>0.19999999999999998</v>
      </c>
      <c r="R478" s="832">
        <v>1</v>
      </c>
      <c r="S478" s="837">
        <v>0.2</v>
      </c>
      <c r="T478" s="836">
        <v>1</v>
      </c>
      <c r="U478" s="838">
        <v>0.22222222222222221</v>
      </c>
    </row>
    <row r="479" spans="1:21" ht="14.4" customHeight="1" x14ac:dyDescent="0.3">
      <c r="A479" s="831">
        <v>25</v>
      </c>
      <c r="B479" s="832" t="s">
        <v>1059</v>
      </c>
      <c r="C479" s="832" t="s">
        <v>1068</v>
      </c>
      <c r="D479" s="833" t="s">
        <v>1594</v>
      </c>
      <c r="E479" s="834" t="s">
        <v>1079</v>
      </c>
      <c r="F479" s="832" t="s">
        <v>1060</v>
      </c>
      <c r="G479" s="832" t="s">
        <v>1112</v>
      </c>
      <c r="H479" s="832" t="s">
        <v>590</v>
      </c>
      <c r="I479" s="832" t="s">
        <v>1017</v>
      </c>
      <c r="J479" s="832" t="s">
        <v>735</v>
      </c>
      <c r="K479" s="832" t="s">
        <v>737</v>
      </c>
      <c r="L479" s="835">
        <v>0</v>
      </c>
      <c r="M479" s="835">
        <v>0</v>
      </c>
      <c r="N479" s="832">
        <v>3</v>
      </c>
      <c r="O479" s="836">
        <v>2.5</v>
      </c>
      <c r="P479" s="835">
        <v>0</v>
      </c>
      <c r="Q479" s="837"/>
      <c r="R479" s="832">
        <v>1</v>
      </c>
      <c r="S479" s="837">
        <v>0.33333333333333331</v>
      </c>
      <c r="T479" s="836">
        <v>0.5</v>
      </c>
      <c r="U479" s="838">
        <v>0.2</v>
      </c>
    </row>
    <row r="480" spans="1:21" ht="14.4" customHeight="1" x14ac:dyDescent="0.3">
      <c r="A480" s="831">
        <v>25</v>
      </c>
      <c r="B480" s="832" t="s">
        <v>1059</v>
      </c>
      <c r="C480" s="832" t="s">
        <v>1068</v>
      </c>
      <c r="D480" s="833" t="s">
        <v>1594</v>
      </c>
      <c r="E480" s="834" t="s">
        <v>1079</v>
      </c>
      <c r="F480" s="832" t="s">
        <v>1060</v>
      </c>
      <c r="G480" s="832" t="s">
        <v>1182</v>
      </c>
      <c r="H480" s="832" t="s">
        <v>557</v>
      </c>
      <c r="I480" s="832" t="s">
        <v>1421</v>
      </c>
      <c r="J480" s="832" t="s">
        <v>725</v>
      </c>
      <c r="K480" s="832" t="s">
        <v>1422</v>
      </c>
      <c r="L480" s="835">
        <v>0</v>
      </c>
      <c r="M480" s="835">
        <v>0</v>
      </c>
      <c r="N480" s="832">
        <v>1</v>
      </c>
      <c r="O480" s="836">
        <v>1</v>
      </c>
      <c r="P480" s="835"/>
      <c r="Q480" s="837"/>
      <c r="R480" s="832"/>
      <c r="S480" s="837">
        <v>0</v>
      </c>
      <c r="T480" s="836"/>
      <c r="U480" s="838">
        <v>0</v>
      </c>
    </row>
    <row r="481" spans="1:21" ht="14.4" customHeight="1" x14ac:dyDescent="0.3">
      <c r="A481" s="831">
        <v>25</v>
      </c>
      <c r="B481" s="832" t="s">
        <v>1059</v>
      </c>
      <c r="C481" s="832" t="s">
        <v>1068</v>
      </c>
      <c r="D481" s="833" t="s">
        <v>1594</v>
      </c>
      <c r="E481" s="834" t="s">
        <v>1079</v>
      </c>
      <c r="F481" s="832" t="s">
        <v>1060</v>
      </c>
      <c r="G481" s="832" t="s">
        <v>1113</v>
      </c>
      <c r="H481" s="832" t="s">
        <v>590</v>
      </c>
      <c r="I481" s="832" t="s">
        <v>980</v>
      </c>
      <c r="J481" s="832" t="s">
        <v>877</v>
      </c>
      <c r="K481" s="832" t="s">
        <v>981</v>
      </c>
      <c r="L481" s="835">
        <v>154.36000000000001</v>
      </c>
      <c r="M481" s="835">
        <v>926.16000000000008</v>
      </c>
      <c r="N481" s="832">
        <v>6</v>
      </c>
      <c r="O481" s="836">
        <v>5.5</v>
      </c>
      <c r="P481" s="835">
        <v>308.72000000000003</v>
      </c>
      <c r="Q481" s="837">
        <v>0.33333333333333331</v>
      </c>
      <c r="R481" s="832">
        <v>2</v>
      </c>
      <c r="S481" s="837">
        <v>0.33333333333333331</v>
      </c>
      <c r="T481" s="836">
        <v>2</v>
      </c>
      <c r="U481" s="838">
        <v>0.36363636363636365</v>
      </c>
    </row>
    <row r="482" spans="1:21" ht="14.4" customHeight="1" x14ac:dyDescent="0.3">
      <c r="A482" s="831">
        <v>25</v>
      </c>
      <c r="B482" s="832" t="s">
        <v>1059</v>
      </c>
      <c r="C482" s="832" t="s">
        <v>1068</v>
      </c>
      <c r="D482" s="833" t="s">
        <v>1594</v>
      </c>
      <c r="E482" s="834" t="s">
        <v>1079</v>
      </c>
      <c r="F482" s="832" t="s">
        <v>1060</v>
      </c>
      <c r="G482" s="832" t="s">
        <v>1113</v>
      </c>
      <c r="H482" s="832" t="s">
        <v>590</v>
      </c>
      <c r="I482" s="832" t="s">
        <v>1049</v>
      </c>
      <c r="J482" s="832" t="s">
        <v>1050</v>
      </c>
      <c r="K482" s="832" t="s">
        <v>1051</v>
      </c>
      <c r="L482" s="835">
        <v>149.52000000000001</v>
      </c>
      <c r="M482" s="835">
        <v>299.04000000000002</v>
      </c>
      <c r="N482" s="832">
        <v>2</v>
      </c>
      <c r="O482" s="836">
        <v>2</v>
      </c>
      <c r="P482" s="835">
        <v>149.52000000000001</v>
      </c>
      <c r="Q482" s="837">
        <v>0.5</v>
      </c>
      <c r="R482" s="832">
        <v>1</v>
      </c>
      <c r="S482" s="837">
        <v>0.5</v>
      </c>
      <c r="T482" s="836">
        <v>1</v>
      </c>
      <c r="U482" s="838">
        <v>0.5</v>
      </c>
    </row>
    <row r="483" spans="1:21" ht="14.4" customHeight="1" x14ac:dyDescent="0.3">
      <c r="A483" s="831">
        <v>25</v>
      </c>
      <c r="B483" s="832" t="s">
        <v>1059</v>
      </c>
      <c r="C483" s="832" t="s">
        <v>1068</v>
      </c>
      <c r="D483" s="833" t="s">
        <v>1594</v>
      </c>
      <c r="E483" s="834" t="s">
        <v>1079</v>
      </c>
      <c r="F483" s="832" t="s">
        <v>1060</v>
      </c>
      <c r="G483" s="832" t="s">
        <v>1113</v>
      </c>
      <c r="H483" s="832" t="s">
        <v>557</v>
      </c>
      <c r="I483" s="832" t="s">
        <v>1314</v>
      </c>
      <c r="J483" s="832" t="s">
        <v>877</v>
      </c>
      <c r="K483" s="832" t="s">
        <v>981</v>
      </c>
      <c r="L483" s="835">
        <v>154.36000000000001</v>
      </c>
      <c r="M483" s="835">
        <v>463.08000000000004</v>
      </c>
      <c r="N483" s="832">
        <v>3</v>
      </c>
      <c r="O483" s="836">
        <v>2.5</v>
      </c>
      <c r="P483" s="835">
        <v>154.36000000000001</v>
      </c>
      <c r="Q483" s="837">
        <v>0.33333333333333331</v>
      </c>
      <c r="R483" s="832">
        <v>1</v>
      </c>
      <c r="S483" s="837">
        <v>0.33333333333333331</v>
      </c>
      <c r="T483" s="836">
        <v>0.5</v>
      </c>
      <c r="U483" s="838">
        <v>0.2</v>
      </c>
    </row>
    <row r="484" spans="1:21" ht="14.4" customHeight="1" x14ac:dyDescent="0.3">
      <c r="A484" s="831">
        <v>25</v>
      </c>
      <c r="B484" s="832" t="s">
        <v>1059</v>
      </c>
      <c r="C484" s="832" t="s">
        <v>1068</v>
      </c>
      <c r="D484" s="833" t="s">
        <v>1594</v>
      </c>
      <c r="E484" s="834" t="s">
        <v>1079</v>
      </c>
      <c r="F484" s="832" t="s">
        <v>1060</v>
      </c>
      <c r="G484" s="832" t="s">
        <v>1113</v>
      </c>
      <c r="H484" s="832" t="s">
        <v>590</v>
      </c>
      <c r="I484" s="832" t="s">
        <v>1047</v>
      </c>
      <c r="J484" s="832" t="s">
        <v>877</v>
      </c>
      <c r="K484" s="832" t="s">
        <v>1048</v>
      </c>
      <c r="L484" s="835">
        <v>225.06</v>
      </c>
      <c r="M484" s="835">
        <v>225.06</v>
      </c>
      <c r="N484" s="832">
        <v>1</v>
      </c>
      <c r="O484" s="836">
        <v>1</v>
      </c>
      <c r="P484" s="835"/>
      <c r="Q484" s="837">
        <v>0</v>
      </c>
      <c r="R484" s="832"/>
      <c r="S484" s="837">
        <v>0</v>
      </c>
      <c r="T484" s="836"/>
      <c r="U484" s="838">
        <v>0</v>
      </c>
    </row>
    <row r="485" spans="1:21" ht="14.4" customHeight="1" x14ac:dyDescent="0.3">
      <c r="A485" s="831">
        <v>25</v>
      </c>
      <c r="B485" s="832" t="s">
        <v>1059</v>
      </c>
      <c r="C485" s="832" t="s">
        <v>1068</v>
      </c>
      <c r="D485" s="833" t="s">
        <v>1594</v>
      </c>
      <c r="E485" s="834" t="s">
        <v>1079</v>
      </c>
      <c r="F485" s="832" t="s">
        <v>1060</v>
      </c>
      <c r="G485" s="832" t="s">
        <v>1113</v>
      </c>
      <c r="H485" s="832" t="s">
        <v>557</v>
      </c>
      <c r="I485" s="832" t="s">
        <v>1426</v>
      </c>
      <c r="J485" s="832" t="s">
        <v>877</v>
      </c>
      <c r="K485" s="832" t="s">
        <v>981</v>
      </c>
      <c r="L485" s="835">
        <v>154.36000000000001</v>
      </c>
      <c r="M485" s="835">
        <v>154.36000000000001</v>
      </c>
      <c r="N485" s="832">
        <v>1</v>
      </c>
      <c r="O485" s="836">
        <v>1</v>
      </c>
      <c r="P485" s="835"/>
      <c r="Q485" s="837">
        <v>0</v>
      </c>
      <c r="R485" s="832"/>
      <c r="S485" s="837">
        <v>0</v>
      </c>
      <c r="T485" s="836"/>
      <c r="U485" s="838">
        <v>0</v>
      </c>
    </row>
    <row r="486" spans="1:21" ht="14.4" customHeight="1" x14ac:dyDescent="0.3">
      <c r="A486" s="831">
        <v>25</v>
      </c>
      <c r="B486" s="832" t="s">
        <v>1059</v>
      </c>
      <c r="C486" s="832" t="s">
        <v>1068</v>
      </c>
      <c r="D486" s="833" t="s">
        <v>1594</v>
      </c>
      <c r="E486" s="834" t="s">
        <v>1088</v>
      </c>
      <c r="F486" s="832" t="s">
        <v>1060</v>
      </c>
      <c r="G486" s="832" t="s">
        <v>1213</v>
      </c>
      <c r="H486" s="832" t="s">
        <v>557</v>
      </c>
      <c r="I486" s="832" t="s">
        <v>1214</v>
      </c>
      <c r="J486" s="832" t="s">
        <v>1215</v>
      </c>
      <c r="K486" s="832" t="s">
        <v>1216</v>
      </c>
      <c r="L486" s="835">
        <v>121.07</v>
      </c>
      <c r="M486" s="835">
        <v>121.07</v>
      </c>
      <c r="N486" s="832">
        <v>1</v>
      </c>
      <c r="O486" s="836">
        <v>1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25</v>
      </c>
      <c r="B487" s="832" t="s">
        <v>1059</v>
      </c>
      <c r="C487" s="832" t="s">
        <v>1068</v>
      </c>
      <c r="D487" s="833" t="s">
        <v>1594</v>
      </c>
      <c r="E487" s="834" t="s">
        <v>1088</v>
      </c>
      <c r="F487" s="832" t="s">
        <v>1060</v>
      </c>
      <c r="G487" s="832" t="s">
        <v>1108</v>
      </c>
      <c r="H487" s="832" t="s">
        <v>557</v>
      </c>
      <c r="I487" s="832" t="s">
        <v>1109</v>
      </c>
      <c r="J487" s="832" t="s">
        <v>1110</v>
      </c>
      <c r="K487" s="832" t="s">
        <v>1111</v>
      </c>
      <c r="L487" s="835">
        <v>132.97999999999999</v>
      </c>
      <c r="M487" s="835">
        <v>265.95999999999998</v>
      </c>
      <c r="N487" s="832">
        <v>2</v>
      </c>
      <c r="O487" s="836">
        <v>2</v>
      </c>
      <c r="P487" s="835"/>
      <c r="Q487" s="837">
        <v>0</v>
      </c>
      <c r="R487" s="832"/>
      <c r="S487" s="837">
        <v>0</v>
      </c>
      <c r="T487" s="836"/>
      <c r="U487" s="838">
        <v>0</v>
      </c>
    </row>
    <row r="488" spans="1:21" ht="14.4" customHeight="1" x14ac:dyDescent="0.3">
      <c r="A488" s="831">
        <v>25</v>
      </c>
      <c r="B488" s="832" t="s">
        <v>1059</v>
      </c>
      <c r="C488" s="832" t="s">
        <v>1068</v>
      </c>
      <c r="D488" s="833" t="s">
        <v>1594</v>
      </c>
      <c r="E488" s="834" t="s">
        <v>1088</v>
      </c>
      <c r="F488" s="832" t="s">
        <v>1060</v>
      </c>
      <c r="G488" s="832" t="s">
        <v>1163</v>
      </c>
      <c r="H488" s="832" t="s">
        <v>557</v>
      </c>
      <c r="I488" s="832" t="s">
        <v>1164</v>
      </c>
      <c r="J488" s="832" t="s">
        <v>613</v>
      </c>
      <c r="K488" s="832" t="s">
        <v>1165</v>
      </c>
      <c r="L488" s="835">
        <v>17.62</v>
      </c>
      <c r="M488" s="835">
        <v>140.96</v>
      </c>
      <c r="N488" s="832">
        <v>8</v>
      </c>
      <c r="O488" s="836">
        <v>6</v>
      </c>
      <c r="P488" s="835">
        <v>70.48</v>
      </c>
      <c r="Q488" s="837">
        <v>0.5</v>
      </c>
      <c r="R488" s="832">
        <v>4</v>
      </c>
      <c r="S488" s="837">
        <v>0.5</v>
      </c>
      <c r="T488" s="836">
        <v>3</v>
      </c>
      <c r="U488" s="838">
        <v>0.5</v>
      </c>
    </row>
    <row r="489" spans="1:21" ht="14.4" customHeight="1" x14ac:dyDescent="0.3">
      <c r="A489" s="831">
        <v>25</v>
      </c>
      <c r="B489" s="832" t="s">
        <v>1059</v>
      </c>
      <c r="C489" s="832" t="s">
        <v>1068</v>
      </c>
      <c r="D489" s="833" t="s">
        <v>1594</v>
      </c>
      <c r="E489" s="834" t="s">
        <v>1088</v>
      </c>
      <c r="F489" s="832" t="s">
        <v>1060</v>
      </c>
      <c r="G489" s="832" t="s">
        <v>1163</v>
      </c>
      <c r="H489" s="832" t="s">
        <v>557</v>
      </c>
      <c r="I489" s="832" t="s">
        <v>1240</v>
      </c>
      <c r="J489" s="832" t="s">
        <v>613</v>
      </c>
      <c r="K489" s="832" t="s">
        <v>1241</v>
      </c>
      <c r="L489" s="835">
        <v>35.25</v>
      </c>
      <c r="M489" s="835">
        <v>35.25</v>
      </c>
      <c r="N489" s="832">
        <v>1</v>
      </c>
      <c r="O489" s="836">
        <v>1</v>
      </c>
      <c r="P489" s="835"/>
      <c r="Q489" s="837">
        <v>0</v>
      </c>
      <c r="R489" s="832"/>
      <c r="S489" s="837">
        <v>0</v>
      </c>
      <c r="T489" s="836"/>
      <c r="U489" s="838">
        <v>0</v>
      </c>
    </row>
    <row r="490" spans="1:21" ht="14.4" customHeight="1" x14ac:dyDescent="0.3">
      <c r="A490" s="831">
        <v>25</v>
      </c>
      <c r="B490" s="832" t="s">
        <v>1059</v>
      </c>
      <c r="C490" s="832" t="s">
        <v>1068</v>
      </c>
      <c r="D490" s="833" t="s">
        <v>1594</v>
      </c>
      <c r="E490" s="834" t="s">
        <v>1088</v>
      </c>
      <c r="F490" s="832" t="s">
        <v>1060</v>
      </c>
      <c r="G490" s="832" t="s">
        <v>1163</v>
      </c>
      <c r="H490" s="832" t="s">
        <v>557</v>
      </c>
      <c r="I490" s="832" t="s">
        <v>1242</v>
      </c>
      <c r="J490" s="832" t="s">
        <v>613</v>
      </c>
      <c r="K490" s="832" t="s">
        <v>1243</v>
      </c>
      <c r="L490" s="835">
        <v>35.25</v>
      </c>
      <c r="M490" s="835">
        <v>35.25</v>
      </c>
      <c r="N490" s="832">
        <v>1</v>
      </c>
      <c r="O490" s="836">
        <v>1</v>
      </c>
      <c r="P490" s="835">
        <v>35.25</v>
      </c>
      <c r="Q490" s="837">
        <v>1</v>
      </c>
      <c r="R490" s="832">
        <v>1</v>
      </c>
      <c r="S490" s="837">
        <v>1</v>
      </c>
      <c r="T490" s="836">
        <v>1</v>
      </c>
      <c r="U490" s="838">
        <v>1</v>
      </c>
    </row>
    <row r="491" spans="1:21" ht="14.4" customHeight="1" x14ac:dyDescent="0.3">
      <c r="A491" s="831">
        <v>25</v>
      </c>
      <c r="B491" s="832" t="s">
        <v>1059</v>
      </c>
      <c r="C491" s="832" t="s">
        <v>1068</v>
      </c>
      <c r="D491" s="833" t="s">
        <v>1594</v>
      </c>
      <c r="E491" s="834" t="s">
        <v>1088</v>
      </c>
      <c r="F491" s="832" t="s">
        <v>1060</v>
      </c>
      <c r="G491" s="832" t="s">
        <v>1113</v>
      </c>
      <c r="H491" s="832" t="s">
        <v>590</v>
      </c>
      <c r="I491" s="832" t="s">
        <v>980</v>
      </c>
      <c r="J491" s="832" t="s">
        <v>877</v>
      </c>
      <c r="K491" s="832" t="s">
        <v>981</v>
      </c>
      <c r="L491" s="835">
        <v>154.36000000000001</v>
      </c>
      <c r="M491" s="835">
        <v>4013.3600000000015</v>
      </c>
      <c r="N491" s="832">
        <v>26</v>
      </c>
      <c r="O491" s="836">
        <v>24</v>
      </c>
      <c r="P491" s="835">
        <v>1697.9600000000005</v>
      </c>
      <c r="Q491" s="837">
        <v>0.42307692307692302</v>
      </c>
      <c r="R491" s="832">
        <v>11</v>
      </c>
      <c r="S491" s="837">
        <v>0.42307692307692307</v>
      </c>
      <c r="T491" s="836">
        <v>10</v>
      </c>
      <c r="U491" s="838">
        <v>0.41666666666666669</v>
      </c>
    </row>
    <row r="492" spans="1:21" ht="14.4" customHeight="1" x14ac:dyDescent="0.3">
      <c r="A492" s="831">
        <v>25</v>
      </c>
      <c r="B492" s="832" t="s">
        <v>1059</v>
      </c>
      <c r="C492" s="832" t="s">
        <v>1068</v>
      </c>
      <c r="D492" s="833" t="s">
        <v>1594</v>
      </c>
      <c r="E492" s="834" t="s">
        <v>1088</v>
      </c>
      <c r="F492" s="832" t="s">
        <v>1060</v>
      </c>
      <c r="G492" s="832" t="s">
        <v>1113</v>
      </c>
      <c r="H492" s="832" t="s">
        <v>590</v>
      </c>
      <c r="I492" s="832" t="s">
        <v>1402</v>
      </c>
      <c r="J492" s="832" t="s">
        <v>1403</v>
      </c>
      <c r="K492" s="832" t="s">
        <v>1404</v>
      </c>
      <c r="L492" s="835">
        <v>111.22</v>
      </c>
      <c r="M492" s="835">
        <v>111.22</v>
      </c>
      <c r="N492" s="832">
        <v>1</v>
      </c>
      <c r="O492" s="836">
        <v>1</v>
      </c>
      <c r="P492" s="835"/>
      <c r="Q492" s="837">
        <v>0</v>
      </c>
      <c r="R492" s="832"/>
      <c r="S492" s="837">
        <v>0</v>
      </c>
      <c r="T492" s="836"/>
      <c r="U492" s="838">
        <v>0</v>
      </c>
    </row>
    <row r="493" spans="1:21" ht="14.4" customHeight="1" x14ac:dyDescent="0.3">
      <c r="A493" s="831">
        <v>25</v>
      </c>
      <c r="B493" s="832" t="s">
        <v>1059</v>
      </c>
      <c r="C493" s="832" t="s">
        <v>1068</v>
      </c>
      <c r="D493" s="833" t="s">
        <v>1594</v>
      </c>
      <c r="E493" s="834" t="s">
        <v>1076</v>
      </c>
      <c r="F493" s="832" t="s">
        <v>1060</v>
      </c>
      <c r="G493" s="832" t="s">
        <v>1114</v>
      </c>
      <c r="H493" s="832" t="s">
        <v>590</v>
      </c>
      <c r="I493" s="832" t="s">
        <v>987</v>
      </c>
      <c r="J493" s="832" t="s">
        <v>988</v>
      </c>
      <c r="K493" s="832" t="s">
        <v>827</v>
      </c>
      <c r="L493" s="835">
        <v>170.52</v>
      </c>
      <c r="M493" s="835">
        <v>170.52</v>
      </c>
      <c r="N493" s="832">
        <v>1</v>
      </c>
      <c r="O493" s="836">
        <v>1</v>
      </c>
      <c r="P493" s="835"/>
      <c r="Q493" s="837">
        <v>0</v>
      </c>
      <c r="R493" s="832"/>
      <c r="S493" s="837">
        <v>0</v>
      </c>
      <c r="T493" s="836"/>
      <c r="U493" s="838">
        <v>0</v>
      </c>
    </row>
    <row r="494" spans="1:21" ht="14.4" customHeight="1" x14ac:dyDescent="0.3">
      <c r="A494" s="831">
        <v>25</v>
      </c>
      <c r="B494" s="832" t="s">
        <v>1059</v>
      </c>
      <c r="C494" s="832" t="s">
        <v>1068</v>
      </c>
      <c r="D494" s="833" t="s">
        <v>1594</v>
      </c>
      <c r="E494" s="834" t="s">
        <v>1076</v>
      </c>
      <c r="F494" s="832" t="s">
        <v>1060</v>
      </c>
      <c r="G494" s="832" t="s">
        <v>1108</v>
      </c>
      <c r="H494" s="832" t="s">
        <v>557</v>
      </c>
      <c r="I494" s="832" t="s">
        <v>1109</v>
      </c>
      <c r="J494" s="832" t="s">
        <v>1110</v>
      </c>
      <c r="K494" s="832" t="s">
        <v>1111</v>
      </c>
      <c r="L494" s="835">
        <v>132.97999999999999</v>
      </c>
      <c r="M494" s="835">
        <v>265.95999999999998</v>
      </c>
      <c r="N494" s="832">
        <v>2</v>
      </c>
      <c r="O494" s="836">
        <v>2</v>
      </c>
      <c r="P494" s="835">
        <v>265.95999999999998</v>
      </c>
      <c r="Q494" s="837">
        <v>1</v>
      </c>
      <c r="R494" s="832">
        <v>2</v>
      </c>
      <c r="S494" s="837">
        <v>1</v>
      </c>
      <c r="T494" s="836">
        <v>2</v>
      </c>
      <c r="U494" s="838">
        <v>1</v>
      </c>
    </row>
    <row r="495" spans="1:21" ht="14.4" customHeight="1" x14ac:dyDescent="0.3">
      <c r="A495" s="831">
        <v>25</v>
      </c>
      <c r="B495" s="832" t="s">
        <v>1059</v>
      </c>
      <c r="C495" s="832" t="s">
        <v>1068</v>
      </c>
      <c r="D495" s="833" t="s">
        <v>1594</v>
      </c>
      <c r="E495" s="834" t="s">
        <v>1076</v>
      </c>
      <c r="F495" s="832" t="s">
        <v>1060</v>
      </c>
      <c r="G495" s="832" t="s">
        <v>1163</v>
      </c>
      <c r="H495" s="832" t="s">
        <v>557</v>
      </c>
      <c r="I495" s="832" t="s">
        <v>1164</v>
      </c>
      <c r="J495" s="832" t="s">
        <v>613</v>
      </c>
      <c r="K495" s="832" t="s">
        <v>1165</v>
      </c>
      <c r="L495" s="835">
        <v>17.62</v>
      </c>
      <c r="M495" s="835">
        <v>35.24</v>
      </c>
      <c r="N495" s="832">
        <v>2</v>
      </c>
      <c r="O495" s="836">
        <v>1.5</v>
      </c>
      <c r="P495" s="835">
        <v>17.62</v>
      </c>
      <c r="Q495" s="837">
        <v>0.5</v>
      </c>
      <c r="R495" s="832">
        <v>1</v>
      </c>
      <c r="S495" s="837">
        <v>0.5</v>
      </c>
      <c r="T495" s="836">
        <v>0.5</v>
      </c>
      <c r="U495" s="838">
        <v>0.33333333333333331</v>
      </c>
    </row>
    <row r="496" spans="1:21" ht="14.4" customHeight="1" x14ac:dyDescent="0.3">
      <c r="A496" s="831">
        <v>25</v>
      </c>
      <c r="B496" s="832" t="s">
        <v>1059</v>
      </c>
      <c r="C496" s="832" t="s">
        <v>1068</v>
      </c>
      <c r="D496" s="833" t="s">
        <v>1594</v>
      </c>
      <c r="E496" s="834" t="s">
        <v>1076</v>
      </c>
      <c r="F496" s="832" t="s">
        <v>1060</v>
      </c>
      <c r="G496" s="832" t="s">
        <v>1163</v>
      </c>
      <c r="H496" s="832" t="s">
        <v>557</v>
      </c>
      <c r="I496" s="832" t="s">
        <v>1242</v>
      </c>
      <c r="J496" s="832" t="s">
        <v>613</v>
      </c>
      <c r="K496" s="832" t="s">
        <v>1243</v>
      </c>
      <c r="L496" s="835">
        <v>35.25</v>
      </c>
      <c r="M496" s="835">
        <v>70.5</v>
      </c>
      <c r="N496" s="832">
        <v>2</v>
      </c>
      <c r="O496" s="836">
        <v>1.5</v>
      </c>
      <c r="P496" s="835">
        <v>35.25</v>
      </c>
      <c r="Q496" s="837">
        <v>0.5</v>
      </c>
      <c r="R496" s="832">
        <v>1</v>
      </c>
      <c r="S496" s="837">
        <v>0.5</v>
      </c>
      <c r="T496" s="836">
        <v>0.5</v>
      </c>
      <c r="U496" s="838">
        <v>0.33333333333333331</v>
      </c>
    </row>
    <row r="497" spans="1:21" ht="14.4" customHeight="1" x14ac:dyDescent="0.3">
      <c r="A497" s="831">
        <v>25</v>
      </c>
      <c r="B497" s="832" t="s">
        <v>1059</v>
      </c>
      <c r="C497" s="832" t="s">
        <v>1068</v>
      </c>
      <c r="D497" s="833" t="s">
        <v>1594</v>
      </c>
      <c r="E497" s="834" t="s">
        <v>1076</v>
      </c>
      <c r="F497" s="832" t="s">
        <v>1060</v>
      </c>
      <c r="G497" s="832" t="s">
        <v>1163</v>
      </c>
      <c r="H497" s="832" t="s">
        <v>557</v>
      </c>
      <c r="I497" s="832" t="s">
        <v>1166</v>
      </c>
      <c r="J497" s="832" t="s">
        <v>613</v>
      </c>
      <c r="K497" s="832" t="s">
        <v>1167</v>
      </c>
      <c r="L497" s="835">
        <v>17.62</v>
      </c>
      <c r="M497" s="835">
        <v>158.58000000000001</v>
      </c>
      <c r="N497" s="832">
        <v>9</v>
      </c>
      <c r="O497" s="836">
        <v>7</v>
      </c>
      <c r="P497" s="835">
        <v>35.24</v>
      </c>
      <c r="Q497" s="837">
        <v>0.22222222222222221</v>
      </c>
      <c r="R497" s="832">
        <v>2</v>
      </c>
      <c r="S497" s="837">
        <v>0.22222222222222221</v>
      </c>
      <c r="T497" s="836">
        <v>2</v>
      </c>
      <c r="U497" s="838">
        <v>0.2857142857142857</v>
      </c>
    </row>
    <row r="498" spans="1:21" ht="14.4" customHeight="1" x14ac:dyDescent="0.3">
      <c r="A498" s="831">
        <v>25</v>
      </c>
      <c r="B498" s="832" t="s">
        <v>1059</v>
      </c>
      <c r="C498" s="832" t="s">
        <v>1068</v>
      </c>
      <c r="D498" s="833" t="s">
        <v>1594</v>
      </c>
      <c r="E498" s="834" t="s">
        <v>1076</v>
      </c>
      <c r="F498" s="832" t="s">
        <v>1060</v>
      </c>
      <c r="G498" s="832" t="s">
        <v>1244</v>
      </c>
      <c r="H498" s="832" t="s">
        <v>557</v>
      </c>
      <c r="I498" s="832" t="s">
        <v>1245</v>
      </c>
      <c r="J498" s="832" t="s">
        <v>1246</v>
      </c>
      <c r="K498" s="832" t="s">
        <v>1247</v>
      </c>
      <c r="L498" s="835">
        <v>127.91</v>
      </c>
      <c r="M498" s="835">
        <v>127.91</v>
      </c>
      <c r="N498" s="832">
        <v>1</v>
      </c>
      <c r="O498" s="836">
        <v>1</v>
      </c>
      <c r="P498" s="835"/>
      <c r="Q498" s="837">
        <v>0</v>
      </c>
      <c r="R498" s="832"/>
      <c r="S498" s="837">
        <v>0</v>
      </c>
      <c r="T498" s="836"/>
      <c r="U498" s="838">
        <v>0</v>
      </c>
    </row>
    <row r="499" spans="1:21" ht="14.4" customHeight="1" x14ac:dyDescent="0.3">
      <c r="A499" s="831">
        <v>25</v>
      </c>
      <c r="B499" s="832" t="s">
        <v>1059</v>
      </c>
      <c r="C499" s="832" t="s">
        <v>1068</v>
      </c>
      <c r="D499" s="833" t="s">
        <v>1594</v>
      </c>
      <c r="E499" s="834" t="s">
        <v>1076</v>
      </c>
      <c r="F499" s="832" t="s">
        <v>1060</v>
      </c>
      <c r="G499" s="832" t="s">
        <v>1113</v>
      </c>
      <c r="H499" s="832" t="s">
        <v>590</v>
      </c>
      <c r="I499" s="832" t="s">
        <v>980</v>
      </c>
      <c r="J499" s="832" t="s">
        <v>877</v>
      </c>
      <c r="K499" s="832" t="s">
        <v>981</v>
      </c>
      <c r="L499" s="835">
        <v>154.36000000000001</v>
      </c>
      <c r="M499" s="835">
        <v>2469.7600000000007</v>
      </c>
      <c r="N499" s="832">
        <v>16</v>
      </c>
      <c r="O499" s="836">
        <v>13</v>
      </c>
      <c r="P499" s="835">
        <v>617.44000000000005</v>
      </c>
      <c r="Q499" s="837">
        <v>0.24999999999999994</v>
      </c>
      <c r="R499" s="832">
        <v>4</v>
      </c>
      <c r="S499" s="837">
        <v>0.25</v>
      </c>
      <c r="T499" s="836">
        <v>3</v>
      </c>
      <c r="U499" s="838">
        <v>0.23076923076923078</v>
      </c>
    </row>
    <row r="500" spans="1:21" ht="14.4" customHeight="1" x14ac:dyDescent="0.3">
      <c r="A500" s="831">
        <v>25</v>
      </c>
      <c r="B500" s="832" t="s">
        <v>1059</v>
      </c>
      <c r="C500" s="832" t="s">
        <v>1068</v>
      </c>
      <c r="D500" s="833" t="s">
        <v>1594</v>
      </c>
      <c r="E500" s="834" t="s">
        <v>1098</v>
      </c>
      <c r="F500" s="832" t="s">
        <v>1060</v>
      </c>
      <c r="G500" s="832" t="s">
        <v>1198</v>
      </c>
      <c r="H500" s="832" t="s">
        <v>557</v>
      </c>
      <c r="I500" s="832" t="s">
        <v>1407</v>
      </c>
      <c r="J500" s="832" t="s">
        <v>1408</v>
      </c>
      <c r="K500" s="832" t="s">
        <v>1409</v>
      </c>
      <c r="L500" s="835">
        <v>46.99</v>
      </c>
      <c r="M500" s="835">
        <v>46.99</v>
      </c>
      <c r="N500" s="832">
        <v>1</v>
      </c>
      <c r="O500" s="836">
        <v>1</v>
      </c>
      <c r="P500" s="835">
        <v>46.99</v>
      </c>
      <c r="Q500" s="837">
        <v>1</v>
      </c>
      <c r="R500" s="832">
        <v>1</v>
      </c>
      <c r="S500" s="837">
        <v>1</v>
      </c>
      <c r="T500" s="836">
        <v>1</v>
      </c>
      <c r="U500" s="838">
        <v>1</v>
      </c>
    </row>
    <row r="501" spans="1:21" ht="14.4" customHeight="1" x14ac:dyDescent="0.3">
      <c r="A501" s="831">
        <v>25</v>
      </c>
      <c r="B501" s="832" t="s">
        <v>1059</v>
      </c>
      <c r="C501" s="832" t="s">
        <v>1068</v>
      </c>
      <c r="D501" s="833" t="s">
        <v>1594</v>
      </c>
      <c r="E501" s="834" t="s">
        <v>1098</v>
      </c>
      <c r="F501" s="832" t="s">
        <v>1060</v>
      </c>
      <c r="G501" s="832" t="s">
        <v>1198</v>
      </c>
      <c r="H501" s="832" t="s">
        <v>557</v>
      </c>
      <c r="I501" s="832" t="s">
        <v>1326</v>
      </c>
      <c r="J501" s="832" t="s">
        <v>1327</v>
      </c>
      <c r="K501" s="832" t="s">
        <v>1204</v>
      </c>
      <c r="L501" s="835">
        <v>23.49</v>
      </c>
      <c r="M501" s="835">
        <v>23.49</v>
      </c>
      <c r="N501" s="832">
        <v>1</v>
      </c>
      <c r="O501" s="836">
        <v>0.5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25</v>
      </c>
      <c r="B502" s="832" t="s">
        <v>1059</v>
      </c>
      <c r="C502" s="832" t="s">
        <v>1068</v>
      </c>
      <c r="D502" s="833" t="s">
        <v>1594</v>
      </c>
      <c r="E502" s="834" t="s">
        <v>1098</v>
      </c>
      <c r="F502" s="832" t="s">
        <v>1060</v>
      </c>
      <c r="G502" s="832" t="s">
        <v>1539</v>
      </c>
      <c r="H502" s="832" t="s">
        <v>557</v>
      </c>
      <c r="I502" s="832" t="s">
        <v>1540</v>
      </c>
      <c r="J502" s="832" t="s">
        <v>690</v>
      </c>
      <c r="K502" s="832" t="s">
        <v>691</v>
      </c>
      <c r="L502" s="835">
        <v>35.25</v>
      </c>
      <c r="M502" s="835">
        <v>35.25</v>
      </c>
      <c r="N502" s="832">
        <v>1</v>
      </c>
      <c r="O502" s="836">
        <v>0.5</v>
      </c>
      <c r="P502" s="835">
        <v>35.25</v>
      </c>
      <c r="Q502" s="837">
        <v>1</v>
      </c>
      <c r="R502" s="832">
        <v>1</v>
      </c>
      <c r="S502" s="837">
        <v>1</v>
      </c>
      <c r="T502" s="836">
        <v>0.5</v>
      </c>
      <c r="U502" s="838">
        <v>1</v>
      </c>
    </row>
    <row r="503" spans="1:21" ht="14.4" customHeight="1" x14ac:dyDescent="0.3">
      <c r="A503" s="831">
        <v>25</v>
      </c>
      <c r="B503" s="832" t="s">
        <v>1059</v>
      </c>
      <c r="C503" s="832" t="s">
        <v>1068</v>
      </c>
      <c r="D503" s="833" t="s">
        <v>1594</v>
      </c>
      <c r="E503" s="834" t="s">
        <v>1098</v>
      </c>
      <c r="F503" s="832" t="s">
        <v>1060</v>
      </c>
      <c r="G503" s="832" t="s">
        <v>1539</v>
      </c>
      <c r="H503" s="832" t="s">
        <v>557</v>
      </c>
      <c r="I503" s="832" t="s">
        <v>1556</v>
      </c>
      <c r="J503" s="832" t="s">
        <v>690</v>
      </c>
      <c r="K503" s="832" t="s">
        <v>691</v>
      </c>
      <c r="L503" s="835">
        <v>35.25</v>
      </c>
      <c r="M503" s="835">
        <v>35.25</v>
      </c>
      <c r="N503" s="832">
        <v>1</v>
      </c>
      <c r="O503" s="836">
        <v>1</v>
      </c>
      <c r="P503" s="835">
        <v>35.25</v>
      </c>
      <c r="Q503" s="837">
        <v>1</v>
      </c>
      <c r="R503" s="832">
        <v>1</v>
      </c>
      <c r="S503" s="837">
        <v>1</v>
      </c>
      <c r="T503" s="836">
        <v>1</v>
      </c>
      <c r="U503" s="838">
        <v>1</v>
      </c>
    </row>
    <row r="504" spans="1:21" ht="14.4" customHeight="1" x14ac:dyDescent="0.3">
      <c r="A504" s="831">
        <v>25</v>
      </c>
      <c r="B504" s="832" t="s">
        <v>1059</v>
      </c>
      <c r="C504" s="832" t="s">
        <v>1068</v>
      </c>
      <c r="D504" s="833" t="s">
        <v>1594</v>
      </c>
      <c r="E504" s="834" t="s">
        <v>1098</v>
      </c>
      <c r="F504" s="832" t="s">
        <v>1060</v>
      </c>
      <c r="G504" s="832" t="s">
        <v>1108</v>
      </c>
      <c r="H504" s="832" t="s">
        <v>557</v>
      </c>
      <c r="I504" s="832" t="s">
        <v>1109</v>
      </c>
      <c r="J504" s="832" t="s">
        <v>1110</v>
      </c>
      <c r="K504" s="832" t="s">
        <v>1111</v>
      </c>
      <c r="L504" s="835">
        <v>132.97999999999999</v>
      </c>
      <c r="M504" s="835">
        <v>398.93999999999994</v>
      </c>
      <c r="N504" s="832">
        <v>3</v>
      </c>
      <c r="O504" s="836">
        <v>1</v>
      </c>
      <c r="P504" s="835">
        <v>132.97999999999999</v>
      </c>
      <c r="Q504" s="837">
        <v>0.33333333333333337</v>
      </c>
      <c r="R504" s="832">
        <v>1</v>
      </c>
      <c r="S504" s="837">
        <v>0.33333333333333331</v>
      </c>
      <c r="T504" s="836">
        <v>0.5</v>
      </c>
      <c r="U504" s="838">
        <v>0.5</v>
      </c>
    </row>
    <row r="505" spans="1:21" ht="14.4" customHeight="1" x14ac:dyDescent="0.3">
      <c r="A505" s="831">
        <v>25</v>
      </c>
      <c r="B505" s="832" t="s">
        <v>1059</v>
      </c>
      <c r="C505" s="832" t="s">
        <v>1068</v>
      </c>
      <c r="D505" s="833" t="s">
        <v>1594</v>
      </c>
      <c r="E505" s="834" t="s">
        <v>1098</v>
      </c>
      <c r="F505" s="832" t="s">
        <v>1060</v>
      </c>
      <c r="G505" s="832" t="s">
        <v>1163</v>
      </c>
      <c r="H505" s="832" t="s">
        <v>557</v>
      </c>
      <c r="I505" s="832" t="s">
        <v>1242</v>
      </c>
      <c r="J505" s="832" t="s">
        <v>613</v>
      </c>
      <c r="K505" s="832" t="s">
        <v>1243</v>
      </c>
      <c r="L505" s="835">
        <v>35.25</v>
      </c>
      <c r="M505" s="835">
        <v>35.25</v>
      </c>
      <c r="N505" s="832">
        <v>1</v>
      </c>
      <c r="O505" s="836">
        <v>1</v>
      </c>
      <c r="P505" s="835"/>
      <c r="Q505" s="837">
        <v>0</v>
      </c>
      <c r="R505" s="832"/>
      <c r="S505" s="837">
        <v>0</v>
      </c>
      <c r="T505" s="836"/>
      <c r="U505" s="838">
        <v>0</v>
      </c>
    </row>
    <row r="506" spans="1:21" ht="14.4" customHeight="1" x14ac:dyDescent="0.3">
      <c r="A506" s="831">
        <v>25</v>
      </c>
      <c r="B506" s="832" t="s">
        <v>1059</v>
      </c>
      <c r="C506" s="832" t="s">
        <v>1068</v>
      </c>
      <c r="D506" s="833" t="s">
        <v>1594</v>
      </c>
      <c r="E506" s="834" t="s">
        <v>1098</v>
      </c>
      <c r="F506" s="832" t="s">
        <v>1060</v>
      </c>
      <c r="G506" s="832" t="s">
        <v>1163</v>
      </c>
      <c r="H506" s="832" t="s">
        <v>557</v>
      </c>
      <c r="I506" s="832" t="s">
        <v>1166</v>
      </c>
      <c r="J506" s="832" t="s">
        <v>613</v>
      </c>
      <c r="K506" s="832" t="s">
        <v>1167</v>
      </c>
      <c r="L506" s="835">
        <v>17.62</v>
      </c>
      <c r="M506" s="835">
        <v>88.1</v>
      </c>
      <c r="N506" s="832">
        <v>5</v>
      </c>
      <c r="O506" s="836">
        <v>4</v>
      </c>
      <c r="P506" s="835">
        <v>35.24</v>
      </c>
      <c r="Q506" s="837">
        <v>0.4</v>
      </c>
      <c r="R506" s="832">
        <v>2</v>
      </c>
      <c r="S506" s="837">
        <v>0.4</v>
      </c>
      <c r="T506" s="836">
        <v>1.5</v>
      </c>
      <c r="U506" s="838">
        <v>0.375</v>
      </c>
    </row>
    <row r="507" spans="1:21" ht="14.4" customHeight="1" x14ac:dyDescent="0.3">
      <c r="A507" s="831">
        <v>25</v>
      </c>
      <c r="B507" s="832" t="s">
        <v>1059</v>
      </c>
      <c r="C507" s="832" t="s">
        <v>1068</v>
      </c>
      <c r="D507" s="833" t="s">
        <v>1594</v>
      </c>
      <c r="E507" s="834" t="s">
        <v>1098</v>
      </c>
      <c r="F507" s="832" t="s">
        <v>1060</v>
      </c>
      <c r="G507" s="832" t="s">
        <v>1112</v>
      </c>
      <c r="H507" s="832" t="s">
        <v>590</v>
      </c>
      <c r="I507" s="832" t="s">
        <v>1017</v>
      </c>
      <c r="J507" s="832" t="s">
        <v>735</v>
      </c>
      <c r="K507" s="832" t="s">
        <v>737</v>
      </c>
      <c r="L507" s="835">
        <v>0</v>
      </c>
      <c r="M507" s="835">
        <v>0</v>
      </c>
      <c r="N507" s="832">
        <v>1</v>
      </c>
      <c r="O507" s="836">
        <v>0.5</v>
      </c>
      <c r="P507" s="835"/>
      <c r="Q507" s="837"/>
      <c r="R507" s="832"/>
      <c r="S507" s="837">
        <v>0</v>
      </c>
      <c r="T507" s="836"/>
      <c r="U507" s="838">
        <v>0</v>
      </c>
    </row>
    <row r="508" spans="1:21" ht="14.4" customHeight="1" x14ac:dyDescent="0.3">
      <c r="A508" s="831">
        <v>25</v>
      </c>
      <c r="B508" s="832" t="s">
        <v>1059</v>
      </c>
      <c r="C508" s="832" t="s">
        <v>1068</v>
      </c>
      <c r="D508" s="833" t="s">
        <v>1594</v>
      </c>
      <c r="E508" s="834" t="s">
        <v>1098</v>
      </c>
      <c r="F508" s="832" t="s">
        <v>1060</v>
      </c>
      <c r="G508" s="832" t="s">
        <v>1132</v>
      </c>
      <c r="H508" s="832" t="s">
        <v>557</v>
      </c>
      <c r="I508" s="832" t="s">
        <v>1551</v>
      </c>
      <c r="J508" s="832" t="s">
        <v>1306</v>
      </c>
      <c r="K508" s="832" t="s">
        <v>1552</v>
      </c>
      <c r="L508" s="835">
        <v>300.68</v>
      </c>
      <c r="M508" s="835">
        <v>300.68</v>
      </c>
      <c r="N508" s="832">
        <v>1</v>
      </c>
      <c r="O508" s="836">
        <v>0.5</v>
      </c>
      <c r="P508" s="835">
        <v>300.68</v>
      </c>
      <c r="Q508" s="837">
        <v>1</v>
      </c>
      <c r="R508" s="832">
        <v>1</v>
      </c>
      <c r="S508" s="837">
        <v>1</v>
      </c>
      <c r="T508" s="836">
        <v>0.5</v>
      </c>
      <c r="U508" s="838">
        <v>1</v>
      </c>
    </row>
    <row r="509" spans="1:21" ht="14.4" customHeight="1" x14ac:dyDescent="0.3">
      <c r="A509" s="831">
        <v>25</v>
      </c>
      <c r="B509" s="832" t="s">
        <v>1059</v>
      </c>
      <c r="C509" s="832" t="s">
        <v>1068</v>
      </c>
      <c r="D509" s="833" t="s">
        <v>1594</v>
      </c>
      <c r="E509" s="834" t="s">
        <v>1098</v>
      </c>
      <c r="F509" s="832" t="s">
        <v>1060</v>
      </c>
      <c r="G509" s="832" t="s">
        <v>1113</v>
      </c>
      <c r="H509" s="832" t="s">
        <v>590</v>
      </c>
      <c r="I509" s="832" t="s">
        <v>980</v>
      </c>
      <c r="J509" s="832" t="s">
        <v>877</v>
      </c>
      <c r="K509" s="832" t="s">
        <v>981</v>
      </c>
      <c r="L509" s="835">
        <v>154.36000000000001</v>
      </c>
      <c r="M509" s="835">
        <v>617.44000000000005</v>
      </c>
      <c r="N509" s="832">
        <v>4</v>
      </c>
      <c r="O509" s="836">
        <v>3</v>
      </c>
      <c r="P509" s="835">
        <v>154.36000000000001</v>
      </c>
      <c r="Q509" s="837">
        <v>0.25</v>
      </c>
      <c r="R509" s="832">
        <v>1</v>
      </c>
      <c r="S509" s="837">
        <v>0.25</v>
      </c>
      <c r="T509" s="836">
        <v>1</v>
      </c>
      <c r="U509" s="838">
        <v>0.33333333333333331</v>
      </c>
    </row>
    <row r="510" spans="1:21" ht="14.4" customHeight="1" x14ac:dyDescent="0.3">
      <c r="A510" s="831">
        <v>25</v>
      </c>
      <c r="B510" s="832" t="s">
        <v>1059</v>
      </c>
      <c r="C510" s="832" t="s">
        <v>1068</v>
      </c>
      <c r="D510" s="833" t="s">
        <v>1594</v>
      </c>
      <c r="E510" s="834" t="s">
        <v>1087</v>
      </c>
      <c r="F510" s="832" t="s">
        <v>1060</v>
      </c>
      <c r="G510" s="832" t="s">
        <v>1108</v>
      </c>
      <c r="H510" s="832" t="s">
        <v>557</v>
      </c>
      <c r="I510" s="832" t="s">
        <v>1109</v>
      </c>
      <c r="J510" s="832" t="s">
        <v>1110</v>
      </c>
      <c r="K510" s="832" t="s">
        <v>1111</v>
      </c>
      <c r="L510" s="835">
        <v>132.97999999999999</v>
      </c>
      <c r="M510" s="835">
        <v>132.97999999999999</v>
      </c>
      <c r="N510" s="832">
        <v>1</v>
      </c>
      <c r="O510" s="836">
        <v>1</v>
      </c>
      <c r="P510" s="835">
        <v>132.97999999999999</v>
      </c>
      <c r="Q510" s="837">
        <v>1</v>
      </c>
      <c r="R510" s="832">
        <v>1</v>
      </c>
      <c r="S510" s="837">
        <v>1</v>
      </c>
      <c r="T510" s="836">
        <v>1</v>
      </c>
      <c r="U510" s="838">
        <v>1</v>
      </c>
    </row>
    <row r="511" spans="1:21" ht="14.4" customHeight="1" x14ac:dyDescent="0.3">
      <c r="A511" s="831">
        <v>25</v>
      </c>
      <c r="B511" s="832" t="s">
        <v>1059</v>
      </c>
      <c r="C511" s="832" t="s">
        <v>1068</v>
      </c>
      <c r="D511" s="833" t="s">
        <v>1594</v>
      </c>
      <c r="E511" s="834" t="s">
        <v>1087</v>
      </c>
      <c r="F511" s="832" t="s">
        <v>1060</v>
      </c>
      <c r="G511" s="832" t="s">
        <v>1163</v>
      </c>
      <c r="H511" s="832" t="s">
        <v>557</v>
      </c>
      <c r="I511" s="832" t="s">
        <v>1166</v>
      </c>
      <c r="J511" s="832" t="s">
        <v>613</v>
      </c>
      <c r="K511" s="832" t="s">
        <v>1167</v>
      </c>
      <c r="L511" s="835">
        <v>17.62</v>
      </c>
      <c r="M511" s="835">
        <v>52.86</v>
      </c>
      <c r="N511" s="832">
        <v>3</v>
      </c>
      <c r="O511" s="836">
        <v>2.5</v>
      </c>
      <c r="P511" s="835"/>
      <c r="Q511" s="837">
        <v>0</v>
      </c>
      <c r="R511" s="832"/>
      <c r="S511" s="837">
        <v>0</v>
      </c>
      <c r="T511" s="836"/>
      <c r="U511" s="838">
        <v>0</v>
      </c>
    </row>
    <row r="512" spans="1:21" ht="14.4" customHeight="1" x14ac:dyDescent="0.3">
      <c r="A512" s="831">
        <v>25</v>
      </c>
      <c r="B512" s="832" t="s">
        <v>1059</v>
      </c>
      <c r="C512" s="832" t="s">
        <v>1068</v>
      </c>
      <c r="D512" s="833" t="s">
        <v>1594</v>
      </c>
      <c r="E512" s="834" t="s">
        <v>1087</v>
      </c>
      <c r="F512" s="832" t="s">
        <v>1060</v>
      </c>
      <c r="G512" s="832" t="s">
        <v>1112</v>
      </c>
      <c r="H512" s="832" t="s">
        <v>590</v>
      </c>
      <c r="I512" s="832" t="s">
        <v>1017</v>
      </c>
      <c r="J512" s="832" t="s">
        <v>735</v>
      </c>
      <c r="K512" s="832" t="s">
        <v>737</v>
      </c>
      <c r="L512" s="835">
        <v>0</v>
      </c>
      <c r="M512" s="835">
        <v>0</v>
      </c>
      <c r="N512" s="832">
        <v>1</v>
      </c>
      <c r="O512" s="836">
        <v>1</v>
      </c>
      <c r="P512" s="835">
        <v>0</v>
      </c>
      <c r="Q512" s="837"/>
      <c r="R512" s="832">
        <v>1</v>
      </c>
      <c r="S512" s="837">
        <v>1</v>
      </c>
      <c r="T512" s="836">
        <v>1</v>
      </c>
      <c r="U512" s="838">
        <v>1</v>
      </c>
    </row>
    <row r="513" spans="1:21" ht="14.4" customHeight="1" x14ac:dyDescent="0.3">
      <c r="A513" s="831">
        <v>25</v>
      </c>
      <c r="B513" s="832" t="s">
        <v>1059</v>
      </c>
      <c r="C513" s="832" t="s">
        <v>1068</v>
      </c>
      <c r="D513" s="833" t="s">
        <v>1594</v>
      </c>
      <c r="E513" s="834" t="s">
        <v>1087</v>
      </c>
      <c r="F513" s="832" t="s">
        <v>1060</v>
      </c>
      <c r="G513" s="832" t="s">
        <v>1113</v>
      </c>
      <c r="H513" s="832" t="s">
        <v>590</v>
      </c>
      <c r="I513" s="832" t="s">
        <v>980</v>
      </c>
      <c r="J513" s="832" t="s">
        <v>877</v>
      </c>
      <c r="K513" s="832" t="s">
        <v>981</v>
      </c>
      <c r="L513" s="835">
        <v>154.36000000000001</v>
      </c>
      <c r="M513" s="835">
        <v>1389.2400000000002</v>
      </c>
      <c r="N513" s="832">
        <v>9</v>
      </c>
      <c r="O513" s="836">
        <v>8.5</v>
      </c>
      <c r="P513" s="835">
        <v>463.08000000000004</v>
      </c>
      <c r="Q513" s="837">
        <v>0.33333333333333331</v>
      </c>
      <c r="R513" s="832">
        <v>3</v>
      </c>
      <c r="S513" s="837">
        <v>0.33333333333333331</v>
      </c>
      <c r="T513" s="836">
        <v>3</v>
      </c>
      <c r="U513" s="838">
        <v>0.35294117647058826</v>
      </c>
    </row>
    <row r="514" spans="1:21" ht="14.4" customHeight="1" x14ac:dyDescent="0.3">
      <c r="A514" s="831">
        <v>25</v>
      </c>
      <c r="B514" s="832" t="s">
        <v>1059</v>
      </c>
      <c r="C514" s="832" t="s">
        <v>1068</v>
      </c>
      <c r="D514" s="833" t="s">
        <v>1594</v>
      </c>
      <c r="E514" s="834" t="s">
        <v>1086</v>
      </c>
      <c r="F514" s="832" t="s">
        <v>1060</v>
      </c>
      <c r="G514" s="832" t="s">
        <v>1113</v>
      </c>
      <c r="H514" s="832" t="s">
        <v>590</v>
      </c>
      <c r="I514" s="832" t="s">
        <v>980</v>
      </c>
      <c r="J514" s="832" t="s">
        <v>877</v>
      </c>
      <c r="K514" s="832" t="s">
        <v>981</v>
      </c>
      <c r="L514" s="835">
        <v>154.36000000000001</v>
      </c>
      <c r="M514" s="835">
        <v>463.08000000000004</v>
      </c>
      <c r="N514" s="832">
        <v>3</v>
      </c>
      <c r="O514" s="836">
        <v>3</v>
      </c>
      <c r="P514" s="835">
        <v>308.72000000000003</v>
      </c>
      <c r="Q514" s="837">
        <v>0.66666666666666663</v>
      </c>
      <c r="R514" s="832">
        <v>2</v>
      </c>
      <c r="S514" s="837">
        <v>0.66666666666666663</v>
      </c>
      <c r="T514" s="836">
        <v>2</v>
      </c>
      <c r="U514" s="838">
        <v>0.66666666666666663</v>
      </c>
    </row>
    <row r="515" spans="1:21" ht="14.4" customHeight="1" x14ac:dyDescent="0.3">
      <c r="A515" s="831">
        <v>25</v>
      </c>
      <c r="B515" s="832" t="s">
        <v>1059</v>
      </c>
      <c r="C515" s="832" t="s">
        <v>1068</v>
      </c>
      <c r="D515" s="833" t="s">
        <v>1594</v>
      </c>
      <c r="E515" s="834" t="s">
        <v>1103</v>
      </c>
      <c r="F515" s="832" t="s">
        <v>1060</v>
      </c>
      <c r="G515" s="832" t="s">
        <v>1163</v>
      </c>
      <c r="H515" s="832" t="s">
        <v>557</v>
      </c>
      <c r="I515" s="832" t="s">
        <v>1166</v>
      </c>
      <c r="J515" s="832" t="s">
        <v>613</v>
      </c>
      <c r="K515" s="832" t="s">
        <v>1167</v>
      </c>
      <c r="L515" s="835">
        <v>17.62</v>
      </c>
      <c r="M515" s="835">
        <v>52.86</v>
      </c>
      <c r="N515" s="832">
        <v>3</v>
      </c>
      <c r="O515" s="836">
        <v>2</v>
      </c>
      <c r="P515" s="835">
        <v>17.62</v>
      </c>
      <c r="Q515" s="837">
        <v>0.33333333333333337</v>
      </c>
      <c r="R515" s="832">
        <v>1</v>
      </c>
      <c r="S515" s="837">
        <v>0.33333333333333331</v>
      </c>
      <c r="T515" s="836"/>
      <c r="U515" s="838">
        <v>0</v>
      </c>
    </row>
    <row r="516" spans="1:21" ht="14.4" customHeight="1" x14ac:dyDescent="0.3">
      <c r="A516" s="831">
        <v>25</v>
      </c>
      <c r="B516" s="832" t="s">
        <v>1059</v>
      </c>
      <c r="C516" s="832" t="s">
        <v>1068</v>
      </c>
      <c r="D516" s="833" t="s">
        <v>1594</v>
      </c>
      <c r="E516" s="834" t="s">
        <v>1103</v>
      </c>
      <c r="F516" s="832" t="s">
        <v>1060</v>
      </c>
      <c r="G516" s="832" t="s">
        <v>1113</v>
      </c>
      <c r="H516" s="832" t="s">
        <v>590</v>
      </c>
      <c r="I516" s="832" t="s">
        <v>980</v>
      </c>
      <c r="J516" s="832" t="s">
        <v>877</v>
      </c>
      <c r="K516" s="832" t="s">
        <v>981</v>
      </c>
      <c r="L516" s="835">
        <v>154.36000000000001</v>
      </c>
      <c r="M516" s="835">
        <v>1389.2400000000002</v>
      </c>
      <c r="N516" s="832">
        <v>9</v>
      </c>
      <c r="O516" s="836">
        <v>9</v>
      </c>
      <c r="P516" s="835">
        <v>771.80000000000007</v>
      </c>
      <c r="Q516" s="837">
        <v>0.55555555555555547</v>
      </c>
      <c r="R516" s="832">
        <v>5</v>
      </c>
      <c r="S516" s="837">
        <v>0.55555555555555558</v>
      </c>
      <c r="T516" s="836">
        <v>5</v>
      </c>
      <c r="U516" s="838">
        <v>0.55555555555555558</v>
      </c>
    </row>
    <row r="517" spans="1:21" ht="14.4" customHeight="1" x14ac:dyDescent="0.3">
      <c r="A517" s="831">
        <v>25</v>
      </c>
      <c r="B517" s="832" t="s">
        <v>1059</v>
      </c>
      <c r="C517" s="832" t="s">
        <v>1068</v>
      </c>
      <c r="D517" s="833" t="s">
        <v>1594</v>
      </c>
      <c r="E517" s="834" t="s">
        <v>1104</v>
      </c>
      <c r="F517" s="832" t="s">
        <v>1060</v>
      </c>
      <c r="G517" s="832" t="s">
        <v>1557</v>
      </c>
      <c r="H517" s="832" t="s">
        <v>557</v>
      </c>
      <c r="I517" s="832" t="s">
        <v>1558</v>
      </c>
      <c r="J517" s="832" t="s">
        <v>1559</v>
      </c>
      <c r="K517" s="832" t="s">
        <v>1560</v>
      </c>
      <c r="L517" s="835">
        <v>0</v>
      </c>
      <c r="M517" s="835">
        <v>0</v>
      </c>
      <c r="N517" s="832">
        <v>1</v>
      </c>
      <c r="O517" s="836">
        <v>1</v>
      </c>
      <c r="P517" s="835"/>
      <c r="Q517" s="837"/>
      <c r="R517" s="832"/>
      <c r="S517" s="837">
        <v>0</v>
      </c>
      <c r="T517" s="836"/>
      <c r="U517" s="838">
        <v>0</v>
      </c>
    </row>
    <row r="518" spans="1:21" ht="14.4" customHeight="1" x14ac:dyDescent="0.3">
      <c r="A518" s="831">
        <v>25</v>
      </c>
      <c r="B518" s="832" t="s">
        <v>1059</v>
      </c>
      <c r="C518" s="832" t="s">
        <v>1068</v>
      </c>
      <c r="D518" s="833" t="s">
        <v>1594</v>
      </c>
      <c r="E518" s="834" t="s">
        <v>1104</v>
      </c>
      <c r="F518" s="832" t="s">
        <v>1060</v>
      </c>
      <c r="G518" s="832" t="s">
        <v>1518</v>
      </c>
      <c r="H518" s="832" t="s">
        <v>590</v>
      </c>
      <c r="I518" s="832" t="s">
        <v>1519</v>
      </c>
      <c r="J518" s="832" t="s">
        <v>1520</v>
      </c>
      <c r="K518" s="832" t="s">
        <v>1521</v>
      </c>
      <c r="L518" s="835">
        <v>119.7</v>
      </c>
      <c r="M518" s="835">
        <v>119.7</v>
      </c>
      <c r="N518" s="832">
        <v>1</v>
      </c>
      <c r="O518" s="836">
        <v>0.5</v>
      </c>
      <c r="P518" s="835"/>
      <c r="Q518" s="837">
        <v>0</v>
      </c>
      <c r="R518" s="832"/>
      <c r="S518" s="837">
        <v>0</v>
      </c>
      <c r="T518" s="836"/>
      <c r="U518" s="838">
        <v>0</v>
      </c>
    </row>
    <row r="519" spans="1:21" ht="14.4" customHeight="1" x14ac:dyDescent="0.3">
      <c r="A519" s="831">
        <v>25</v>
      </c>
      <c r="B519" s="832" t="s">
        <v>1059</v>
      </c>
      <c r="C519" s="832" t="s">
        <v>1068</v>
      </c>
      <c r="D519" s="833" t="s">
        <v>1594</v>
      </c>
      <c r="E519" s="834" t="s">
        <v>1104</v>
      </c>
      <c r="F519" s="832" t="s">
        <v>1060</v>
      </c>
      <c r="G519" s="832" t="s">
        <v>1365</v>
      </c>
      <c r="H519" s="832" t="s">
        <v>557</v>
      </c>
      <c r="I519" s="832" t="s">
        <v>1366</v>
      </c>
      <c r="J519" s="832" t="s">
        <v>1367</v>
      </c>
      <c r="K519" s="832" t="s">
        <v>1368</v>
      </c>
      <c r="L519" s="835">
        <v>42.05</v>
      </c>
      <c r="M519" s="835">
        <v>42.05</v>
      </c>
      <c r="N519" s="832">
        <v>1</v>
      </c>
      <c r="O519" s="836">
        <v>0.5</v>
      </c>
      <c r="P519" s="835"/>
      <c r="Q519" s="837">
        <v>0</v>
      </c>
      <c r="R519" s="832"/>
      <c r="S519" s="837">
        <v>0</v>
      </c>
      <c r="T519" s="836"/>
      <c r="U519" s="838">
        <v>0</v>
      </c>
    </row>
    <row r="520" spans="1:21" ht="14.4" customHeight="1" x14ac:dyDescent="0.3">
      <c r="A520" s="831">
        <v>25</v>
      </c>
      <c r="B520" s="832" t="s">
        <v>1059</v>
      </c>
      <c r="C520" s="832" t="s">
        <v>1068</v>
      </c>
      <c r="D520" s="833" t="s">
        <v>1594</v>
      </c>
      <c r="E520" s="834" t="s">
        <v>1104</v>
      </c>
      <c r="F520" s="832" t="s">
        <v>1060</v>
      </c>
      <c r="G520" s="832" t="s">
        <v>1108</v>
      </c>
      <c r="H520" s="832" t="s">
        <v>557</v>
      </c>
      <c r="I520" s="832" t="s">
        <v>1109</v>
      </c>
      <c r="J520" s="832" t="s">
        <v>1110</v>
      </c>
      <c r="K520" s="832" t="s">
        <v>1111</v>
      </c>
      <c r="L520" s="835">
        <v>132.97999999999999</v>
      </c>
      <c r="M520" s="835">
        <v>265.95999999999998</v>
      </c>
      <c r="N520" s="832">
        <v>2</v>
      </c>
      <c r="O520" s="836">
        <v>1</v>
      </c>
      <c r="P520" s="835">
        <v>265.95999999999998</v>
      </c>
      <c r="Q520" s="837">
        <v>1</v>
      </c>
      <c r="R520" s="832">
        <v>2</v>
      </c>
      <c r="S520" s="837">
        <v>1</v>
      </c>
      <c r="T520" s="836">
        <v>1</v>
      </c>
      <c r="U520" s="838">
        <v>1</v>
      </c>
    </row>
    <row r="521" spans="1:21" ht="14.4" customHeight="1" x14ac:dyDescent="0.3">
      <c r="A521" s="831">
        <v>25</v>
      </c>
      <c r="B521" s="832" t="s">
        <v>1059</v>
      </c>
      <c r="C521" s="832" t="s">
        <v>1068</v>
      </c>
      <c r="D521" s="833" t="s">
        <v>1594</v>
      </c>
      <c r="E521" s="834" t="s">
        <v>1104</v>
      </c>
      <c r="F521" s="832" t="s">
        <v>1060</v>
      </c>
      <c r="G521" s="832" t="s">
        <v>1561</v>
      </c>
      <c r="H521" s="832" t="s">
        <v>557</v>
      </c>
      <c r="I521" s="832" t="s">
        <v>1562</v>
      </c>
      <c r="J521" s="832" t="s">
        <v>1563</v>
      </c>
      <c r="K521" s="832" t="s">
        <v>1564</v>
      </c>
      <c r="L521" s="835">
        <v>51.71</v>
      </c>
      <c r="M521" s="835">
        <v>51.71</v>
      </c>
      <c r="N521" s="832">
        <v>1</v>
      </c>
      <c r="O521" s="836">
        <v>0.5</v>
      </c>
      <c r="P521" s="835"/>
      <c r="Q521" s="837">
        <v>0</v>
      </c>
      <c r="R521" s="832"/>
      <c r="S521" s="837">
        <v>0</v>
      </c>
      <c r="T521" s="836"/>
      <c r="U521" s="838">
        <v>0</v>
      </c>
    </row>
    <row r="522" spans="1:21" ht="14.4" customHeight="1" x14ac:dyDescent="0.3">
      <c r="A522" s="831">
        <v>25</v>
      </c>
      <c r="B522" s="832" t="s">
        <v>1059</v>
      </c>
      <c r="C522" s="832" t="s">
        <v>1068</v>
      </c>
      <c r="D522" s="833" t="s">
        <v>1594</v>
      </c>
      <c r="E522" s="834" t="s">
        <v>1104</v>
      </c>
      <c r="F522" s="832" t="s">
        <v>1060</v>
      </c>
      <c r="G522" s="832" t="s">
        <v>1565</v>
      </c>
      <c r="H522" s="832" t="s">
        <v>557</v>
      </c>
      <c r="I522" s="832" t="s">
        <v>1566</v>
      </c>
      <c r="J522" s="832" t="s">
        <v>1567</v>
      </c>
      <c r="K522" s="832" t="s">
        <v>1568</v>
      </c>
      <c r="L522" s="835">
        <v>73.989999999999995</v>
      </c>
      <c r="M522" s="835">
        <v>73.989999999999995</v>
      </c>
      <c r="N522" s="832">
        <v>1</v>
      </c>
      <c r="O522" s="836">
        <v>1</v>
      </c>
      <c r="P522" s="835"/>
      <c r="Q522" s="837">
        <v>0</v>
      </c>
      <c r="R522" s="832"/>
      <c r="S522" s="837">
        <v>0</v>
      </c>
      <c r="T522" s="836"/>
      <c r="U522" s="838">
        <v>0</v>
      </c>
    </row>
    <row r="523" spans="1:21" ht="14.4" customHeight="1" x14ac:dyDescent="0.3">
      <c r="A523" s="831">
        <v>25</v>
      </c>
      <c r="B523" s="832" t="s">
        <v>1059</v>
      </c>
      <c r="C523" s="832" t="s">
        <v>1068</v>
      </c>
      <c r="D523" s="833" t="s">
        <v>1594</v>
      </c>
      <c r="E523" s="834" t="s">
        <v>1104</v>
      </c>
      <c r="F523" s="832" t="s">
        <v>1060</v>
      </c>
      <c r="G523" s="832" t="s">
        <v>1163</v>
      </c>
      <c r="H523" s="832" t="s">
        <v>557</v>
      </c>
      <c r="I523" s="832" t="s">
        <v>1164</v>
      </c>
      <c r="J523" s="832" t="s">
        <v>613</v>
      </c>
      <c r="K523" s="832" t="s">
        <v>1165</v>
      </c>
      <c r="L523" s="835">
        <v>17.62</v>
      </c>
      <c r="M523" s="835">
        <v>35.24</v>
      </c>
      <c r="N523" s="832">
        <v>2</v>
      </c>
      <c r="O523" s="836">
        <v>1</v>
      </c>
      <c r="P523" s="835">
        <v>17.62</v>
      </c>
      <c r="Q523" s="837">
        <v>0.5</v>
      </c>
      <c r="R523" s="832">
        <v>1</v>
      </c>
      <c r="S523" s="837">
        <v>0.5</v>
      </c>
      <c r="T523" s="836">
        <v>0.5</v>
      </c>
      <c r="U523" s="838">
        <v>0.5</v>
      </c>
    </row>
    <row r="524" spans="1:21" ht="14.4" customHeight="1" x14ac:dyDescent="0.3">
      <c r="A524" s="831">
        <v>25</v>
      </c>
      <c r="B524" s="832" t="s">
        <v>1059</v>
      </c>
      <c r="C524" s="832" t="s">
        <v>1068</v>
      </c>
      <c r="D524" s="833" t="s">
        <v>1594</v>
      </c>
      <c r="E524" s="834" t="s">
        <v>1104</v>
      </c>
      <c r="F524" s="832" t="s">
        <v>1060</v>
      </c>
      <c r="G524" s="832" t="s">
        <v>1163</v>
      </c>
      <c r="H524" s="832" t="s">
        <v>557</v>
      </c>
      <c r="I524" s="832" t="s">
        <v>1242</v>
      </c>
      <c r="J524" s="832" t="s">
        <v>613</v>
      </c>
      <c r="K524" s="832" t="s">
        <v>1243</v>
      </c>
      <c r="L524" s="835">
        <v>35.25</v>
      </c>
      <c r="M524" s="835">
        <v>141</v>
      </c>
      <c r="N524" s="832">
        <v>4</v>
      </c>
      <c r="O524" s="836">
        <v>2.5</v>
      </c>
      <c r="P524" s="835">
        <v>70.5</v>
      </c>
      <c r="Q524" s="837">
        <v>0.5</v>
      </c>
      <c r="R524" s="832">
        <v>2</v>
      </c>
      <c r="S524" s="837">
        <v>0.5</v>
      </c>
      <c r="T524" s="836">
        <v>1</v>
      </c>
      <c r="U524" s="838">
        <v>0.4</v>
      </c>
    </row>
    <row r="525" spans="1:21" ht="14.4" customHeight="1" x14ac:dyDescent="0.3">
      <c r="A525" s="831">
        <v>25</v>
      </c>
      <c r="B525" s="832" t="s">
        <v>1059</v>
      </c>
      <c r="C525" s="832" t="s">
        <v>1068</v>
      </c>
      <c r="D525" s="833" t="s">
        <v>1594</v>
      </c>
      <c r="E525" s="834" t="s">
        <v>1104</v>
      </c>
      <c r="F525" s="832" t="s">
        <v>1060</v>
      </c>
      <c r="G525" s="832" t="s">
        <v>1163</v>
      </c>
      <c r="H525" s="832" t="s">
        <v>557</v>
      </c>
      <c r="I525" s="832" t="s">
        <v>1166</v>
      </c>
      <c r="J525" s="832" t="s">
        <v>613</v>
      </c>
      <c r="K525" s="832" t="s">
        <v>1167</v>
      </c>
      <c r="L525" s="835">
        <v>17.62</v>
      </c>
      <c r="M525" s="835">
        <v>52.86</v>
      </c>
      <c r="N525" s="832">
        <v>3</v>
      </c>
      <c r="O525" s="836">
        <v>1.5</v>
      </c>
      <c r="P525" s="835">
        <v>52.86</v>
      </c>
      <c r="Q525" s="837">
        <v>1</v>
      </c>
      <c r="R525" s="832">
        <v>3</v>
      </c>
      <c r="S525" s="837">
        <v>1</v>
      </c>
      <c r="T525" s="836">
        <v>1.5</v>
      </c>
      <c r="U525" s="838">
        <v>1</v>
      </c>
    </row>
    <row r="526" spans="1:21" ht="14.4" customHeight="1" x14ac:dyDescent="0.3">
      <c r="A526" s="831">
        <v>25</v>
      </c>
      <c r="B526" s="832" t="s">
        <v>1059</v>
      </c>
      <c r="C526" s="832" t="s">
        <v>1068</v>
      </c>
      <c r="D526" s="833" t="s">
        <v>1594</v>
      </c>
      <c r="E526" s="834" t="s">
        <v>1104</v>
      </c>
      <c r="F526" s="832" t="s">
        <v>1060</v>
      </c>
      <c r="G526" s="832" t="s">
        <v>1569</v>
      </c>
      <c r="H526" s="832" t="s">
        <v>557</v>
      </c>
      <c r="I526" s="832" t="s">
        <v>1570</v>
      </c>
      <c r="J526" s="832" t="s">
        <v>1571</v>
      </c>
      <c r="K526" s="832" t="s">
        <v>1572</v>
      </c>
      <c r="L526" s="835">
        <v>73.010000000000005</v>
      </c>
      <c r="M526" s="835">
        <v>73.010000000000005</v>
      </c>
      <c r="N526" s="832">
        <v>1</v>
      </c>
      <c r="O526" s="836">
        <v>0.5</v>
      </c>
      <c r="P526" s="835"/>
      <c r="Q526" s="837">
        <v>0</v>
      </c>
      <c r="R526" s="832"/>
      <c r="S526" s="837">
        <v>0</v>
      </c>
      <c r="T526" s="836"/>
      <c r="U526" s="838">
        <v>0</v>
      </c>
    </row>
    <row r="527" spans="1:21" ht="14.4" customHeight="1" x14ac:dyDescent="0.3">
      <c r="A527" s="831">
        <v>25</v>
      </c>
      <c r="B527" s="832" t="s">
        <v>1059</v>
      </c>
      <c r="C527" s="832" t="s">
        <v>1068</v>
      </c>
      <c r="D527" s="833" t="s">
        <v>1594</v>
      </c>
      <c r="E527" s="834" t="s">
        <v>1104</v>
      </c>
      <c r="F527" s="832" t="s">
        <v>1060</v>
      </c>
      <c r="G527" s="832" t="s">
        <v>1244</v>
      </c>
      <c r="H527" s="832" t="s">
        <v>557</v>
      </c>
      <c r="I527" s="832" t="s">
        <v>1245</v>
      </c>
      <c r="J527" s="832" t="s">
        <v>1246</v>
      </c>
      <c r="K527" s="832" t="s">
        <v>1247</v>
      </c>
      <c r="L527" s="835">
        <v>127.91</v>
      </c>
      <c r="M527" s="835">
        <v>127.91</v>
      </c>
      <c r="N527" s="832">
        <v>1</v>
      </c>
      <c r="O527" s="836">
        <v>1</v>
      </c>
      <c r="P527" s="835"/>
      <c r="Q527" s="837">
        <v>0</v>
      </c>
      <c r="R527" s="832"/>
      <c r="S527" s="837">
        <v>0</v>
      </c>
      <c r="T527" s="836"/>
      <c r="U527" s="838">
        <v>0</v>
      </c>
    </row>
    <row r="528" spans="1:21" ht="14.4" customHeight="1" x14ac:dyDescent="0.3">
      <c r="A528" s="831">
        <v>25</v>
      </c>
      <c r="B528" s="832" t="s">
        <v>1059</v>
      </c>
      <c r="C528" s="832" t="s">
        <v>1068</v>
      </c>
      <c r="D528" s="833" t="s">
        <v>1594</v>
      </c>
      <c r="E528" s="834" t="s">
        <v>1104</v>
      </c>
      <c r="F528" s="832" t="s">
        <v>1060</v>
      </c>
      <c r="G528" s="832" t="s">
        <v>1113</v>
      </c>
      <c r="H528" s="832" t="s">
        <v>590</v>
      </c>
      <c r="I528" s="832" t="s">
        <v>980</v>
      </c>
      <c r="J528" s="832" t="s">
        <v>877</v>
      </c>
      <c r="K528" s="832" t="s">
        <v>981</v>
      </c>
      <c r="L528" s="835">
        <v>154.36000000000001</v>
      </c>
      <c r="M528" s="835">
        <v>1697.96</v>
      </c>
      <c r="N528" s="832">
        <v>11</v>
      </c>
      <c r="O528" s="836">
        <v>8.5</v>
      </c>
      <c r="P528" s="835">
        <v>1080.52</v>
      </c>
      <c r="Q528" s="837">
        <v>0.63636363636363635</v>
      </c>
      <c r="R528" s="832">
        <v>7</v>
      </c>
      <c r="S528" s="837">
        <v>0.63636363636363635</v>
      </c>
      <c r="T528" s="836">
        <v>5</v>
      </c>
      <c r="U528" s="838">
        <v>0.58823529411764708</v>
      </c>
    </row>
    <row r="529" spans="1:21" ht="14.4" customHeight="1" x14ac:dyDescent="0.3">
      <c r="A529" s="831">
        <v>25</v>
      </c>
      <c r="B529" s="832" t="s">
        <v>1059</v>
      </c>
      <c r="C529" s="832" t="s">
        <v>1068</v>
      </c>
      <c r="D529" s="833" t="s">
        <v>1594</v>
      </c>
      <c r="E529" s="834" t="s">
        <v>1104</v>
      </c>
      <c r="F529" s="832" t="s">
        <v>1060</v>
      </c>
      <c r="G529" s="832" t="s">
        <v>1341</v>
      </c>
      <c r="H529" s="832" t="s">
        <v>557</v>
      </c>
      <c r="I529" s="832" t="s">
        <v>1342</v>
      </c>
      <c r="J529" s="832" t="s">
        <v>597</v>
      </c>
      <c r="K529" s="832" t="s">
        <v>1343</v>
      </c>
      <c r="L529" s="835">
        <v>0</v>
      </c>
      <c r="M529" s="835">
        <v>0</v>
      </c>
      <c r="N529" s="832">
        <v>1</v>
      </c>
      <c r="O529" s="836">
        <v>0.5</v>
      </c>
      <c r="P529" s="835"/>
      <c r="Q529" s="837"/>
      <c r="R529" s="832"/>
      <c r="S529" s="837">
        <v>0</v>
      </c>
      <c r="T529" s="836"/>
      <c r="U529" s="838">
        <v>0</v>
      </c>
    </row>
    <row r="530" spans="1:21" ht="14.4" customHeight="1" x14ac:dyDescent="0.3">
      <c r="A530" s="831">
        <v>25</v>
      </c>
      <c r="B530" s="832" t="s">
        <v>1059</v>
      </c>
      <c r="C530" s="832" t="s">
        <v>1068</v>
      </c>
      <c r="D530" s="833" t="s">
        <v>1594</v>
      </c>
      <c r="E530" s="834" t="s">
        <v>1099</v>
      </c>
      <c r="F530" s="832" t="s">
        <v>1060</v>
      </c>
      <c r="G530" s="832" t="s">
        <v>1108</v>
      </c>
      <c r="H530" s="832" t="s">
        <v>557</v>
      </c>
      <c r="I530" s="832" t="s">
        <v>1109</v>
      </c>
      <c r="J530" s="832" t="s">
        <v>1110</v>
      </c>
      <c r="K530" s="832" t="s">
        <v>1111</v>
      </c>
      <c r="L530" s="835">
        <v>132.97999999999999</v>
      </c>
      <c r="M530" s="835">
        <v>265.95999999999998</v>
      </c>
      <c r="N530" s="832">
        <v>2</v>
      </c>
      <c r="O530" s="836">
        <v>2</v>
      </c>
      <c r="P530" s="835">
        <v>132.97999999999999</v>
      </c>
      <c r="Q530" s="837">
        <v>0.5</v>
      </c>
      <c r="R530" s="832">
        <v>1</v>
      </c>
      <c r="S530" s="837">
        <v>0.5</v>
      </c>
      <c r="T530" s="836">
        <v>1</v>
      </c>
      <c r="U530" s="838">
        <v>0.5</v>
      </c>
    </row>
    <row r="531" spans="1:21" ht="14.4" customHeight="1" x14ac:dyDescent="0.3">
      <c r="A531" s="831">
        <v>25</v>
      </c>
      <c r="B531" s="832" t="s">
        <v>1059</v>
      </c>
      <c r="C531" s="832" t="s">
        <v>1068</v>
      </c>
      <c r="D531" s="833" t="s">
        <v>1594</v>
      </c>
      <c r="E531" s="834" t="s">
        <v>1099</v>
      </c>
      <c r="F531" s="832" t="s">
        <v>1060</v>
      </c>
      <c r="G531" s="832" t="s">
        <v>1163</v>
      </c>
      <c r="H531" s="832" t="s">
        <v>557</v>
      </c>
      <c r="I531" s="832" t="s">
        <v>1166</v>
      </c>
      <c r="J531" s="832" t="s">
        <v>613</v>
      </c>
      <c r="K531" s="832" t="s">
        <v>1167</v>
      </c>
      <c r="L531" s="835">
        <v>17.62</v>
      </c>
      <c r="M531" s="835">
        <v>158.58000000000001</v>
      </c>
      <c r="N531" s="832">
        <v>9</v>
      </c>
      <c r="O531" s="836">
        <v>5.5</v>
      </c>
      <c r="P531" s="835">
        <v>105.72000000000001</v>
      </c>
      <c r="Q531" s="837">
        <v>0.66666666666666674</v>
      </c>
      <c r="R531" s="832">
        <v>6</v>
      </c>
      <c r="S531" s="837">
        <v>0.66666666666666663</v>
      </c>
      <c r="T531" s="836">
        <v>3.5</v>
      </c>
      <c r="U531" s="838">
        <v>0.63636363636363635</v>
      </c>
    </row>
    <row r="532" spans="1:21" ht="14.4" customHeight="1" x14ac:dyDescent="0.3">
      <c r="A532" s="831">
        <v>25</v>
      </c>
      <c r="B532" s="832" t="s">
        <v>1059</v>
      </c>
      <c r="C532" s="832" t="s">
        <v>1068</v>
      </c>
      <c r="D532" s="833" t="s">
        <v>1594</v>
      </c>
      <c r="E532" s="834" t="s">
        <v>1099</v>
      </c>
      <c r="F532" s="832" t="s">
        <v>1060</v>
      </c>
      <c r="G532" s="832" t="s">
        <v>1113</v>
      </c>
      <c r="H532" s="832" t="s">
        <v>590</v>
      </c>
      <c r="I532" s="832" t="s">
        <v>980</v>
      </c>
      <c r="J532" s="832" t="s">
        <v>877</v>
      </c>
      <c r="K532" s="832" t="s">
        <v>981</v>
      </c>
      <c r="L532" s="835">
        <v>154.36000000000001</v>
      </c>
      <c r="M532" s="835">
        <v>1389.2400000000002</v>
      </c>
      <c r="N532" s="832">
        <v>9</v>
      </c>
      <c r="O532" s="836">
        <v>5.5</v>
      </c>
      <c r="P532" s="835">
        <v>926.16000000000008</v>
      </c>
      <c r="Q532" s="837">
        <v>0.66666666666666663</v>
      </c>
      <c r="R532" s="832">
        <v>6</v>
      </c>
      <c r="S532" s="837">
        <v>0.66666666666666663</v>
      </c>
      <c r="T532" s="836">
        <v>3.5</v>
      </c>
      <c r="U532" s="838">
        <v>0.63636363636363635</v>
      </c>
    </row>
    <row r="533" spans="1:21" ht="14.4" customHeight="1" x14ac:dyDescent="0.3">
      <c r="A533" s="831">
        <v>25</v>
      </c>
      <c r="B533" s="832" t="s">
        <v>1059</v>
      </c>
      <c r="C533" s="832" t="s">
        <v>1068</v>
      </c>
      <c r="D533" s="833" t="s">
        <v>1594</v>
      </c>
      <c r="E533" s="834" t="s">
        <v>1090</v>
      </c>
      <c r="F533" s="832" t="s">
        <v>1060</v>
      </c>
      <c r="G533" s="832" t="s">
        <v>1573</v>
      </c>
      <c r="H533" s="832" t="s">
        <v>557</v>
      </c>
      <c r="I533" s="832" t="s">
        <v>1574</v>
      </c>
      <c r="J533" s="832" t="s">
        <v>1575</v>
      </c>
      <c r="K533" s="832" t="s">
        <v>1576</v>
      </c>
      <c r="L533" s="835">
        <v>93.49</v>
      </c>
      <c r="M533" s="835">
        <v>93.49</v>
      </c>
      <c r="N533" s="832">
        <v>1</v>
      </c>
      <c r="O533" s="836">
        <v>1</v>
      </c>
      <c r="P533" s="835">
        <v>93.49</v>
      </c>
      <c r="Q533" s="837">
        <v>1</v>
      </c>
      <c r="R533" s="832">
        <v>1</v>
      </c>
      <c r="S533" s="837">
        <v>1</v>
      </c>
      <c r="T533" s="836">
        <v>1</v>
      </c>
      <c r="U533" s="838">
        <v>1</v>
      </c>
    </row>
    <row r="534" spans="1:21" ht="14.4" customHeight="1" x14ac:dyDescent="0.3">
      <c r="A534" s="831">
        <v>25</v>
      </c>
      <c r="B534" s="832" t="s">
        <v>1059</v>
      </c>
      <c r="C534" s="832" t="s">
        <v>1068</v>
      </c>
      <c r="D534" s="833" t="s">
        <v>1594</v>
      </c>
      <c r="E534" s="834" t="s">
        <v>1090</v>
      </c>
      <c r="F534" s="832" t="s">
        <v>1060</v>
      </c>
      <c r="G534" s="832" t="s">
        <v>1163</v>
      </c>
      <c r="H534" s="832" t="s">
        <v>557</v>
      </c>
      <c r="I534" s="832" t="s">
        <v>1240</v>
      </c>
      <c r="J534" s="832" t="s">
        <v>613</v>
      </c>
      <c r="K534" s="832" t="s">
        <v>1241</v>
      </c>
      <c r="L534" s="835">
        <v>35.25</v>
      </c>
      <c r="M534" s="835">
        <v>35.25</v>
      </c>
      <c r="N534" s="832">
        <v>1</v>
      </c>
      <c r="O534" s="836">
        <v>0.5</v>
      </c>
      <c r="P534" s="835"/>
      <c r="Q534" s="837">
        <v>0</v>
      </c>
      <c r="R534" s="832"/>
      <c r="S534" s="837">
        <v>0</v>
      </c>
      <c r="T534" s="836"/>
      <c r="U534" s="838">
        <v>0</v>
      </c>
    </row>
    <row r="535" spans="1:21" ht="14.4" customHeight="1" x14ac:dyDescent="0.3">
      <c r="A535" s="831">
        <v>25</v>
      </c>
      <c r="B535" s="832" t="s">
        <v>1059</v>
      </c>
      <c r="C535" s="832" t="s">
        <v>1068</v>
      </c>
      <c r="D535" s="833" t="s">
        <v>1594</v>
      </c>
      <c r="E535" s="834" t="s">
        <v>1090</v>
      </c>
      <c r="F535" s="832" t="s">
        <v>1060</v>
      </c>
      <c r="G535" s="832" t="s">
        <v>1163</v>
      </c>
      <c r="H535" s="832" t="s">
        <v>557</v>
      </c>
      <c r="I535" s="832" t="s">
        <v>1166</v>
      </c>
      <c r="J535" s="832" t="s">
        <v>613</v>
      </c>
      <c r="K535" s="832" t="s">
        <v>1167</v>
      </c>
      <c r="L535" s="835">
        <v>17.62</v>
      </c>
      <c r="M535" s="835">
        <v>52.86</v>
      </c>
      <c r="N535" s="832">
        <v>3</v>
      </c>
      <c r="O535" s="836">
        <v>2.5</v>
      </c>
      <c r="P535" s="835">
        <v>17.62</v>
      </c>
      <c r="Q535" s="837">
        <v>0.33333333333333337</v>
      </c>
      <c r="R535" s="832">
        <v>1</v>
      </c>
      <c r="S535" s="837">
        <v>0.33333333333333331</v>
      </c>
      <c r="T535" s="836">
        <v>1</v>
      </c>
      <c r="U535" s="838">
        <v>0.4</v>
      </c>
    </row>
    <row r="536" spans="1:21" ht="14.4" customHeight="1" x14ac:dyDescent="0.3">
      <c r="A536" s="831">
        <v>25</v>
      </c>
      <c r="B536" s="832" t="s">
        <v>1059</v>
      </c>
      <c r="C536" s="832" t="s">
        <v>1068</v>
      </c>
      <c r="D536" s="833" t="s">
        <v>1594</v>
      </c>
      <c r="E536" s="834" t="s">
        <v>1090</v>
      </c>
      <c r="F536" s="832" t="s">
        <v>1060</v>
      </c>
      <c r="G536" s="832" t="s">
        <v>1113</v>
      </c>
      <c r="H536" s="832" t="s">
        <v>590</v>
      </c>
      <c r="I536" s="832" t="s">
        <v>980</v>
      </c>
      <c r="J536" s="832" t="s">
        <v>877</v>
      </c>
      <c r="K536" s="832" t="s">
        <v>981</v>
      </c>
      <c r="L536" s="835">
        <v>154.36000000000001</v>
      </c>
      <c r="M536" s="835">
        <v>1852.3200000000002</v>
      </c>
      <c r="N536" s="832">
        <v>12</v>
      </c>
      <c r="O536" s="836">
        <v>11</v>
      </c>
      <c r="P536" s="835">
        <v>771.80000000000007</v>
      </c>
      <c r="Q536" s="837">
        <v>0.41666666666666669</v>
      </c>
      <c r="R536" s="832">
        <v>5</v>
      </c>
      <c r="S536" s="837">
        <v>0.41666666666666669</v>
      </c>
      <c r="T536" s="836">
        <v>5</v>
      </c>
      <c r="U536" s="838">
        <v>0.45454545454545453</v>
      </c>
    </row>
    <row r="537" spans="1:21" ht="14.4" customHeight="1" x14ac:dyDescent="0.3">
      <c r="A537" s="831">
        <v>25</v>
      </c>
      <c r="B537" s="832" t="s">
        <v>1059</v>
      </c>
      <c r="C537" s="832" t="s">
        <v>1068</v>
      </c>
      <c r="D537" s="833" t="s">
        <v>1594</v>
      </c>
      <c r="E537" s="834" t="s">
        <v>1090</v>
      </c>
      <c r="F537" s="832" t="s">
        <v>1060</v>
      </c>
      <c r="G537" s="832" t="s">
        <v>1113</v>
      </c>
      <c r="H537" s="832" t="s">
        <v>590</v>
      </c>
      <c r="I537" s="832" t="s">
        <v>1423</v>
      </c>
      <c r="J537" s="832" t="s">
        <v>1424</v>
      </c>
      <c r="K537" s="832" t="s">
        <v>1425</v>
      </c>
      <c r="L537" s="835">
        <v>80.28</v>
      </c>
      <c r="M537" s="835">
        <v>80.28</v>
      </c>
      <c r="N537" s="832">
        <v>1</v>
      </c>
      <c r="O537" s="836">
        <v>1</v>
      </c>
      <c r="P537" s="835"/>
      <c r="Q537" s="837">
        <v>0</v>
      </c>
      <c r="R537" s="832"/>
      <c r="S537" s="837">
        <v>0</v>
      </c>
      <c r="T537" s="836"/>
      <c r="U537" s="838">
        <v>0</v>
      </c>
    </row>
    <row r="538" spans="1:21" ht="14.4" customHeight="1" x14ac:dyDescent="0.3">
      <c r="A538" s="831">
        <v>25</v>
      </c>
      <c r="B538" s="832" t="s">
        <v>1059</v>
      </c>
      <c r="C538" s="832" t="s">
        <v>1068</v>
      </c>
      <c r="D538" s="833" t="s">
        <v>1594</v>
      </c>
      <c r="E538" s="834" t="s">
        <v>1084</v>
      </c>
      <c r="F538" s="832" t="s">
        <v>1060</v>
      </c>
      <c r="G538" s="832" t="s">
        <v>1108</v>
      </c>
      <c r="H538" s="832" t="s">
        <v>557</v>
      </c>
      <c r="I538" s="832" t="s">
        <v>1109</v>
      </c>
      <c r="J538" s="832" t="s">
        <v>1110</v>
      </c>
      <c r="K538" s="832" t="s">
        <v>1111</v>
      </c>
      <c r="L538" s="835">
        <v>132.97999999999999</v>
      </c>
      <c r="M538" s="835">
        <v>132.97999999999999</v>
      </c>
      <c r="N538" s="832">
        <v>1</v>
      </c>
      <c r="O538" s="836">
        <v>1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" customHeight="1" x14ac:dyDescent="0.3">
      <c r="A539" s="831">
        <v>25</v>
      </c>
      <c r="B539" s="832" t="s">
        <v>1059</v>
      </c>
      <c r="C539" s="832" t="s">
        <v>1068</v>
      </c>
      <c r="D539" s="833" t="s">
        <v>1594</v>
      </c>
      <c r="E539" s="834" t="s">
        <v>1084</v>
      </c>
      <c r="F539" s="832" t="s">
        <v>1060</v>
      </c>
      <c r="G539" s="832" t="s">
        <v>1163</v>
      </c>
      <c r="H539" s="832" t="s">
        <v>557</v>
      </c>
      <c r="I539" s="832" t="s">
        <v>1164</v>
      </c>
      <c r="J539" s="832" t="s">
        <v>613</v>
      </c>
      <c r="K539" s="832" t="s">
        <v>1165</v>
      </c>
      <c r="L539" s="835">
        <v>17.62</v>
      </c>
      <c r="M539" s="835">
        <v>17.62</v>
      </c>
      <c r="N539" s="832">
        <v>1</v>
      </c>
      <c r="O539" s="836">
        <v>1</v>
      </c>
      <c r="P539" s="835"/>
      <c r="Q539" s="837">
        <v>0</v>
      </c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25</v>
      </c>
      <c r="B540" s="832" t="s">
        <v>1059</v>
      </c>
      <c r="C540" s="832" t="s">
        <v>1068</v>
      </c>
      <c r="D540" s="833" t="s">
        <v>1594</v>
      </c>
      <c r="E540" s="834" t="s">
        <v>1084</v>
      </c>
      <c r="F540" s="832" t="s">
        <v>1060</v>
      </c>
      <c r="G540" s="832" t="s">
        <v>1244</v>
      </c>
      <c r="H540" s="832" t="s">
        <v>557</v>
      </c>
      <c r="I540" s="832" t="s">
        <v>1245</v>
      </c>
      <c r="J540" s="832" t="s">
        <v>1246</v>
      </c>
      <c r="K540" s="832" t="s">
        <v>1247</v>
      </c>
      <c r="L540" s="835">
        <v>127.91</v>
      </c>
      <c r="M540" s="835">
        <v>127.91</v>
      </c>
      <c r="N540" s="832">
        <v>1</v>
      </c>
      <c r="O540" s="836">
        <v>1</v>
      </c>
      <c r="P540" s="835"/>
      <c r="Q540" s="837">
        <v>0</v>
      </c>
      <c r="R540" s="832"/>
      <c r="S540" s="837">
        <v>0</v>
      </c>
      <c r="T540" s="836"/>
      <c r="U540" s="838">
        <v>0</v>
      </c>
    </row>
    <row r="541" spans="1:21" ht="14.4" customHeight="1" x14ac:dyDescent="0.3">
      <c r="A541" s="831">
        <v>25</v>
      </c>
      <c r="B541" s="832" t="s">
        <v>1059</v>
      </c>
      <c r="C541" s="832" t="s">
        <v>1068</v>
      </c>
      <c r="D541" s="833" t="s">
        <v>1594</v>
      </c>
      <c r="E541" s="834" t="s">
        <v>1084</v>
      </c>
      <c r="F541" s="832" t="s">
        <v>1060</v>
      </c>
      <c r="G541" s="832" t="s">
        <v>1113</v>
      </c>
      <c r="H541" s="832" t="s">
        <v>590</v>
      </c>
      <c r="I541" s="832" t="s">
        <v>980</v>
      </c>
      <c r="J541" s="832" t="s">
        <v>877</v>
      </c>
      <c r="K541" s="832" t="s">
        <v>981</v>
      </c>
      <c r="L541" s="835">
        <v>154.36000000000001</v>
      </c>
      <c r="M541" s="835">
        <v>2778.4800000000005</v>
      </c>
      <c r="N541" s="832">
        <v>18</v>
      </c>
      <c r="O541" s="836">
        <v>18</v>
      </c>
      <c r="P541" s="835">
        <v>1234.8800000000001</v>
      </c>
      <c r="Q541" s="837">
        <v>0.44444444444444442</v>
      </c>
      <c r="R541" s="832">
        <v>8</v>
      </c>
      <c r="S541" s="837">
        <v>0.44444444444444442</v>
      </c>
      <c r="T541" s="836">
        <v>8</v>
      </c>
      <c r="U541" s="838">
        <v>0.44444444444444442</v>
      </c>
    </row>
    <row r="542" spans="1:21" ht="14.4" customHeight="1" x14ac:dyDescent="0.3">
      <c r="A542" s="831">
        <v>25</v>
      </c>
      <c r="B542" s="832" t="s">
        <v>1059</v>
      </c>
      <c r="C542" s="832" t="s">
        <v>1068</v>
      </c>
      <c r="D542" s="833" t="s">
        <v>1594</v>
      </c>
      <c r="E542" s="834" t="s">
        <v>1084</v>
      </c>
      <c r="F542" s="832" t="s">
        <v>1060</v>
      </c>
      <c r="G542" s="832" t="s">
        <v>1113</v>
      </c>
      <c r="H542" s="832" t="s">
        <v>590</v>
      </c>
      <c r="I542" s="832" t="s">
        <v>1553</v>
      </c>
      <c r="J542" s="832" t="s">
        <v>1554</v>
      </c>
      <c r="K542" s="832" t="s">
        <v>1555</v>
      </c>
      <c r="L542" s="835">
        <v>75.73</v>
      </c>
      <c r="M542" s="835">
        <v>75.73</v>
      </c>
      <c r="N542" s="832">
        <v>1</v>
      </c>
      <c r="O542" s="836"/>
      <c r="P542" s="835"/>
      <c r="Q542" s="837">
        <v>0</v>
      </c>
      <c r="R542" s="832"/>
      <c r="S542" s="837">
        <v>0</v>
      </c>
      <c r="T542" s="836"/>
      <c r="U542" s="838"/>
    </row>
    <row r="543" spans="1:21" ht="14.4" customHeight="1" x14ac:dyDescent="0.3">
      <c r="A543" s="831">
        <v>25</v>
      </c>
      <c r="B543" s="832" t="s">
        <v>1059</v>
      </c>
      <c r="C543" s="832" t="s">
        <v>1068</v>
      </c>
      <c r="D543" s="833" t="s">
        <v>1594</v>
      </c>
      <c r="E543" s="834" t="s">
        <v>1084</v>
      </c>
      <c r="F543" s="832" t="s">
        <v>1060</v>
      </c>
      <c r="G543" s="832" t="s">
        <v>1113</v>
      </c>
      <c r="H543" s="832" t="s">
        <v>557</v>
      </c>
      <c r="I543" s="832" t="s">
        <v>1314</v>
      </c>
      <c r="J543" s="832" t="s">
        <v>877</v>
      </c>
      <c r="K543" s="832" t="s">
        <v>981</v>
      </c>
      <c r="L543" s="835">
        <v>154.36000000000001</v>
      </c>
      <c r="M543" s="835">
        <v>154.36000000000001</v>
      </c>
      <c r="N543" s="832">
        <v>1</v>
      </c>
      <c r="O543" s="836"/>
      <c r="P543" s="835"/>
      <c r="Q543" s="837">
        <v>0</v>
      </c>
      <c r="R543" s="832"/>
      <c r="S543" s="837">
        <v>0</v>
      </c>
      <c r="T543" s="836"/>
      <c r="U543" s="838"/>
    </row>
    <row r="544" spans="1:21" ht="14.4" customHeight="1" x14ac:dyDescent="0.3">
      <c r="A544" s="831">
        <v>25</v>
      </c>
      <c r="B544" s="832" t="s">
        <v>1059</v>
      </c>
      <c r="C544" s="832" t="s">
        <v>1068</v>
      </c>
      <c r="D544" s="833" t="s">
        <v>1594</v>
      </c>
      <c r="E544" s="834" t="s">
        <v>1077</v>
      </c>
      <c r="F544" s="832" t="s">
        <v>1060</v>
      </c>
      <c r="G544" s="832" t="s">
        <v>1163</v>
      </c>
      <c r="H544" s="832" t="s">
        <v>557</v>
      </c>
      <c r="I544" s="832" t="s">
        <v>1166</v>
      </c>
      <c r="J544" s="832" t="s">
        <v>613</v>
      </c>
      <c r="K544" s="832" t="s">
        <v>1167</v>
      </c>
      <c r="L544" s="835">
        <v>17.62</v>
      </c>
      <c r="M544" s="835">
        <v>17.62</v>
      </c>
      <c r="N544" s="832">
        <v>1</v>
      </c>
      <c r="O544" s="836">
        <v>1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25</v>
      </c>
      <c r="B545" s="832" t="s">
        <v>1059</v>
      </c>
      <c r="C545" s="832" t="s">
        <v>1068</v>
      </c>
      <c r="D545" s="833" t="s">
        <v>1594</v>
      </c>
      <c r="E545" s="834" t="s">
        <v>1077</v>
      </c>
      <c r="F545" s="832" t="s">
        <v>1060</v>
      </c>
      <c r="G545" s="832" t="s">
        <v>1113</v>
      </c>
      <c r="H545" s="832" t="s">
        <v>590</v>
      </c>
      <c r="I545" s="832" t="s">
        <v>980</v>
      </c>
      <c r="J545" s="832" t="s">
        <v>877</v>
      </c>
      <c r="K545" s="832" t="s">
        <v>981</v>
      </c>
      <c r="L545" s="835">
        <v>154.36000000000001</v>
      </c>
      <c r="M545" s="835">
        <v>154.36000000000001</v>
      </c>
      <c r="N545" s="832">
        <v>1</v>
      </c>
      <c r="O545" s="836">
        <v>1</v>
      </c>
      <c r="P545" s="835">
        <v>154.36000000000001</v>
      </c>
      <c r="Q545" s="837">
        <v>1</v>
      </c>
      <c r="R545" s="832">
        <v>1</v>
      </c>
      <c r="S545" s="837">
        <v>1</v>
      </c>
      <c r="T545" s="836">
        <v>1</v>
      </c>
      <c r="U545" s="838">
        <v>1</v>
      </c>
    </row>
    <row r="546" spans="1:21" ht="14.4" customHeight="1" x14ac:dyDescent="0.3">
      <c r="A546" s="831">
        <v>25</v>
      </c>
      <c r="B546" s="832" t="s">
        <v>1059</v>
      </c>
      <c r="C546" s="832" t="s">
        <v>1068</v>
      </c>
      <c r="D546" s="833" t="s">
        <v>1594</v>
      </c>
      <c r="E546" s="834" t="s">
        <v>1091</v>
      </c>
      <c r="F546" s="832" t="s">
        <v>1060</v>
      </c>
      <c r="G546" s="832" t="s">
        <v>1163</v>
      </c>
      <c r="H546" s="832" t="s">
        <v>557</v>
      </c>
      <c r="I546" s="832" t="s">
        <v>1164</v>
      </c>
      <c r="J546" s="832" t="s">
        <v>613</v>
      </c>
      <c r="K546" s="832" t="s">
        <v>1165</v>
      </c>
      <c r="L546" s="835">
        <v>17.62</v>
      </c>
      <c r="M546" s="835">
        <v>229.06000000000003</v>
      </c>
      <c r="N546" s="832">
        <v>13</v>
      </c>
      <c r="O546" s="836">
        <v>7.5</v>
      </c>
      <c r="P546" s="835">
        <v>193.82000000000002</v>
      </c>
      <c r="Q546" s="837">
        <v>0.84615384615384615</v>
      </c>
      <c r="R546" s="832">
        <v>11</v>
      </c>
      <c r="S546" s="837">
        <v>0.84615384615384615</v>
      </c>
      <c r="T546" s="836">
        <v>6</v>
      </c>
      <c r="U546" s="838">
        <v>0.8</v>
      </c>
    </row>
    <row r="547" spans="1:21" ht="14.4" customHeight="1" x14ac:dyDescent="0.3">
      <c r="A547" s="831">
        <v>25</v>
      </c>
      <c r="B547" s="832" t="s">
        <v>1059</v>
      </c>
      <c r="C547" s="832" t="s">
        <v>1068</v>
      </c>
      <c r="D547" s="833" t="s">
        <v>1594</v>
      </c>
      <c r="E547" s="834" t="s">
        <v>1091</v>
      </c>
      <c r="F547" s="832" t="s">
        <v>1060</v>
      </c>
      <c r="G547" s="832" t="s">
        <v>1113</v>
      </c>
      <c r="H547" s="832" t="s">
        <v>590</v>
      </c>
      <c r="I547" s="832" t="s">
        <v>980</v>
      </c>
      <c r="J547" s="832" t="s">
        <v>877</v>
      </c>
      <c r="K547" s="832" t="s">
        <v>981</v>
      </c>
      <c r="L547" s="835">
        <v>154.36000000000001</v>
      </c>
      <c r="M547" s="835">
        <v>2624.1200000000008</v>
      </c>
      <c r="N547" s="832">
        <v>17</v>
      </c>
      <c r="O547" s="836">
        <v>11.5</v>
      </c>
      <c r="P547" s="835">
        <v>2006.6800000000007</v>
      </c>
      <c r="Q547" s="837">
        <v>0.76470588235294124</v>
      </c>
      <c r="R547" s="832">
        <v>13</v>
      </c>
      <c r="S547" s="837">
        <v>0.76470588235294112</v>
      </c>
      <c r="T547" s="836">
        <v>8</v>
      </c>
      <c r="U547" s="838">
        <v>0.69565217391304346</v>
      </c>
    </row>
    <row r="548" spans="1:21" ht="14.4" customHeight="1" x14ac:dyDescent="0.3">
      <c r="A548" s="831">
        <v>25</v>
      </c>
      <c r="B548" s="832" t="s">
        <v>1059</v>
      </c>
      <c r="C548" s="832" t="s">
        <v>1068</v>
      </c>
      <c r="D548" s="833" t="s">
        <v>1594</v>
      </c>
      <c r="E548" s="834" t="s">
        <v>1091</v>
      </c>
      <c r="F548" s="832" t="s">
        <v>1060</v>
      </c>
      <c r="G548" s="832" t="s">
        <v>1113</v>
      </c>
      <c r="H548" s="832" t="s">
        <v>590</v>
      </c>
      <c r="I548" s="832" t="s">
        <v>1049</v>
      </c>
      <c r="J548" s="832" t="s">
        <v>1050</v>
      </c>
      <c r="K548" s="832" t="s">
        <v>1051</v>
      </c>
      <c r="L548" s="835">
        <v>149.52000000000001</v>
      </c>
      <c r="M548" s="835">
        <v>149.52000000000001</v>
      </c>
      <c r="N548" s="832">
        <v>1</v>
      </c>
      <c r="O548" s="836">
        <v>1</v>
      </c>
      <c r="P548" s="835">
        <v>149.52000000000001</v>
      </c>
      <c r="Q548" s="837">
        <v>1</v>
      </c>
      <c r="R548" s="832">
        <v>1</v>
      </c>
      <c r="S548" s="837">
        <v>1</v>
      </c>
      <c r="T548" s="836">
        <v>1</v>
      </c>
      <c r="U548" s="838">
        <v>1</v>
      </c>
    </row>
    <row r="549" spans="1:21" ht="14.4" customHeight="1" x14ac:dyDescent="0.3">
      <c r="A549" s="831">
        <v>25</v>
      </c>
      <c r="B549" s="832" t="s">
        <v>1059</v>
      </c>
      <c r="C549" s="832" t="s">
        <v>1068</v>
      </c>
      <c r="D549" s="833" t="s">
        <v>1594</v>
      </c>
      <c r="E549" s="834" t="s">
        <v>1105</v>
      </c>
      <c r="F549" s="832" t="s">
        <v>1060</v>
      </c>
      <c r="G549" s="832" t="s">
        <v>1189</v>
      </c>
      <c r="H549" s="832" t="s">
        <v>590</v>
      </c>
      <c r="I549" s="832" t="s">
        <v>1577</v>
      </c>
      <c r="J549" s="832" t="s">
        <v>1196</v>
      </c>
      <c r="K549" s="832" t="s">
        <v>1578</v>
      </c>
      <c r="L549" s="835">
        <v>97.96</v>
      </c>
      <c r="M549" s="835">
        <v>97.96</v>
      </c>
      <c r="N549" s="832">
        <v>1</v>
      </c>
      <c r="O549" s="836">
        <v>0.5</v>
      </c>
      <c r="P549" s="835"/>
      <c r="Q549" s="837">
        <v>0</v>
      </c>
      <c r="R549" s="832"/>
      <c r="S549" s="837">
        <v>0</v>
      </c>
      <c r="T549" s="836"/>
      <c r="U549" s="838">
        <v>0</v>
      </c>
    </row>
    <row r="550" spans="1:21" ht="14.4" customHeight="1" x14ac:dyDescent="0.3">
      <c r="A550" s="831">
        <v>25</v>
      </c>
      <c r="B550" s="832" t="s">
        <v>1059</v>
      </c>
      <c r="C550" s="832" t="s">
        <v>1068</v>
      </c>
      <c r="D550" s="833" t="s">
        <v>1594</v>
      </c>
      <c r="E550" s="834" t="s">
        <v>1105</v>
      </c>
      <c r="F550" s="832" t="s">
        <v>1060</v>
      </c>
      <c r="G550" s="832" t="s">
        <v>1198</v>
      </c>
      <c r="H550" s="832" t="s">
        <v>557</v>
      </c>
      <c r="I550" s="832" t="s">
        <v>1434</v>
      </c>
      <c r="J550" s="832" t="s">
        <v>1327</v>
      </c>
      <c r="K550" s="832" t="s">
        <v>1435</v>
      </c>
      <c r="L550" s="835">
        <v>58.74</v>
      </c>
      <c r="M550" s="835">
        <v>58.74</v>
      </c>
      <c r="N550" s="832">
        <v>1</v>
      </c>
      <c r="O550" s="836">
        <v>1</v>
      </c>
      <c r="P550" s="835"/>
      <c r="Q550" s="837">
        <v>0</v>
      </c>
      <c r="R550" s="832"/>
      <c r="S550" s="837">
        <v>0</v>
      </c>
      <c r="T550" s="836"/>
      <c r="U550" s="838">
        <v>0</v>
      </c>
    </row>
    <row r="551" spans="1:21" ht="14.4" customHeight="1" x14ac:dyDescent="0.3">
      <c r="A551" s="831">
        <v>25</v>
      </c>
      <c r="B551" s="832" t="s">
        <v>1059</v>
      </c>
      <c r="C551" s="832" t="s">
        <v>1068</v>
      </c>
      <c r="D551" s="833" t="s">
        <v>1594</v>
      </c>
      <c r="E551" s="834" t="s">
        <v>1105</v>
      </c>
      <c r="F551" s="832" t="s">
        <v>1060</v>
      </c>
      <c r="G551" s="832" t="s">
        <v>1125</v>
      </c>
      <c r="H551" s="832" t="s">
        <v>557</v>
      </c>
      <c r="I551" s="832" t="s">
        <v>1126</v>
      </c>
      <c r="J551" s="832" t="s">
        <v>834</v>
      </c>
      <c r="K551" s="832" t="s">
        <v>1127</v>
      </c>
      <c r="L551" s="835">
        <v>42.14</v>
      </c>
      <c r="M551" s="835">
        <v>42.14</v>
      </c>
      <c r="N551" s="832">
        <v>1</v>
      </c>
      <c r="O551" s="836">
        <v>0.5</v>
      </c>
      <c r="P551" s="835">
        <v>42.14</v>
      </c>
      <c r="Q551" s="837">
        <v>1</v>
      </c>
      <c r="R551" s="832">
        <v>1</v>
      </c>
      <c r="S551" s="837">
        <v>1</v>
      </c>
      <c r="T551" s="836">
        <v>0.5</v>
      </c>
      <c r="U551" s="838">
        <v>1</v>
      </c>
    </row>
    <row r="552" spans="1:21" ht="14.4" customHeight="1" x14ac:dyDescent="0.3">
      <c r="A552" s="831">
        <v>25</v>
      </c>
      <c r="B552" s="832" t="s">
        <v>1059</v>
      </c>
      <c r="C552" s="832" t="s">
        <v>1068</v>
      </c>
      <c r="D552" s="833" t="s">
        <v>1594</v>
      </c>
      <c r="E552" s="834" t="s">
        <v>1105</v>
      </c>
      <c r="F552" s="832" t="s">
        <v>1060</v>
      </c>
      <c r="G552" s="832" t="s">
        <v>1108</v>
      </c>
      <c r="H552" s="832" t="s">
        <v>557</v>
      </c>
      <c r="I552" s="832" t="s">
        <v>1109</v>
      </c>
      <c r="J552" s="832" t="s">
        <v>1110</v>
      </c>
      <c r="K552" s="832" t="s">
        <v>1111</v>
      </c>
      <c r="L552" s="835">
        <v>132.97999999999999</v>
      </c>
      <c r="M552" s="835">
        <v>132.97999999999999</v>
      </c>
      <c r="N552" s="832">
        <v>1</v>
      </c>
      <c r="O552" s="836">
        <v>1</v>
      </c>
      <c r="P552" s="835">
        <v>132.97999999999999</v>
      </c>
      <c r="Q552" s="837">
        <v>1</v>
      </c>
      <c r="R552" s="832">
        <v>1</v>
      </c>
      <c r="S552" s="837">
        <v>1</v>
      </c>
      <c r="T552" s="836">
        <v>1</v>
      </c>
      <c r="U552" s="838">
        <v>1</v>
      </c>
    </row>
    <row r="553" spans="1:21" ht="14.4" customHeight="1" x14ac:dyDescent="0.3">
      <c r="A553" s="831">
        <v>25</v>
      </c>
      <c r="B553" s="832" t="s">
        <v>1059</v>
      </c>
      <c r="C553" s="832" t="s">
        <v>1068</v>
      </c>
      <c r="D553" s="833" t="s">
        <v>1594</v>
      </c>
      <c r="E553" s="834" t="s">
        <v>1105</v>
      </c>
      <c r="F553" s="832" t="s">
        <v>1060</v>
      </c>
      <c r="G553" s="832" t="s">
        <v>1163</v>
      </c>
      <c r="H553" s="832" t="s">
        <v>557</v>
      </c>
      <c r="I553" s="832" t="s">
        <v>1242</v>
      </c>
      <c r="J553" s="832" t="s">
        <v>613</v>
      </c>
      <c r="K553" s="832" t="s">
        <v>1243</v>
      </c>
      <c r="L553" s="835">
        <v>35.25</v>
      </c>
      <c r="M553" s="835">
        <v>141</v>
      </c>
      <c r="N553" s="832">
        <v>4</v>
      </c>
      <c r="O553" s="836">
        <v>2</v>
      </c>
      <c r="P553" s="835">
        <v>141</v>
      </c>
      <c r="Q553" s="837">
        <v>1</v>
      </c>
      <c r="R553" s="832">
        <v>4</v>
      </c>
      <c r="S553" s="837">
        <v>1</v>
      </c>
      <c r="T553" s="836">
        <v>2</v>
      </c>
      <c r="U553" s="838">
        <v>1</v>
      </c>
    </row>
    <row r="554" spans="1:21" ht="14.4" customHeight="1" x14ac:dyDescent="0.3">
      <c r="A554" s="831">
        <v>25</v>
      </c>
      <c r="B554" s="832" t="s">
        <v>1059</v>
      </c>
      <c r="C554" s="832" t="s">
        <v>1068</v>
      </c>
      <c r="D554" s="833" t="s">
        <v>1594</v>
      </c>
      <c r="E554" s="834" t="s">
        <v>1105</v>
      </c>
      <c r="F554" s="832" t="s">
        <v>1060</v>
      </c>
      <c r="G554" s="832" t="s">
        <v>1579</v>
      </c>
      <c r="H554" s="832" t="s">
        <v>590</v>
      </c>
      <c r="I554" s="832" t="s">
        <v>1580</v>
      </c>
      <c r="J554" s="832" t="s">
        <v>1581</v>
      </c>
      <c r="K554" s="832" t="s">
        <v>1582</v>
      </c>
      <c r="L554" s="835">
        <v>25.5</v>
      </c>
      <c r="M554" s="835">
        <v>25.5</v>
      </c>
      <c r="N554" s="832">
        <v>1</v>
      </c>
      <c r="O554" s="836">
        <v>0.5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25</v>
      </c>
      <c r="B555" s="832" t="s">
        <v>1059</v>
      </c>
      <c r="C555" s="832" t="s">
        <v>1068</v>
      </c>
      <c r="D555" s="833" t="s">
        <v>1594</v>
      </c>
      <c r="E555" s="834" t="s">
        <v>1105</v>
      </c>
      <c r="F555" s="832" t="s">
        <v>1060</v>
      </c>
      <c r="G555" s="832" t="s">
        <v>1113</v>
      </c>
      <c r="H555" s="832" t="s">
        <v>590</v>
      </c>
      <c r="I555" s="832" t="s">
        <v>980</v>
      </c>
      <c r="J555" s="832" t="s">
        <v>877</v>
      </c>
      <c r="K555" s="832" t="s">
        <v>981</v>
      </c>
      <c r="L555" s="835">
        <v>154.36000000000001</v>
      </c>
      <c r="M555" s="835">
        <v>1697.9600000000005</v>
      </c>
      <c r="N555" s="832">
        <v>11</v>
      </c>
      <c r="O555" s="836">
        <v>8.5</v>
      </c>
      <c r="P555" s="835">
        <v>1543.6000000000004</v>
      </c>
      <c r="Q555" s="837">
        <v>0.90909090909090906</v>
      </c>
      <c r="R555" s="832">
        <v>10</v>
      </c>
      <c r="S555" s="837">
        <v>0.90909090909090906</v>
      </c>
      <c r="T555" s="836">
        <v>7.5</v>
      </c>
      <c r="U555" s="838">
        <v>0.88235294117647056</v>
      </c>
    </row>
    <row r="556" spans="1:21" ht="14.4" customHeight="1" x14ac:dyDescent="0.3">
      <c r="A556" s="831">
        <v>25</v>
      </c>
      <c r="B556" s="832" t="s">
        <v>1059</v>
      </c>
      <c r="C556" s="832" t="s">
        <v>1068</v>
      </c>
      <c r="D556" s="833" t="s">
        <v>1594</v>
      </c>
      <c r="E556" s="834" t="s">
        <v>1105</v>
      </c>
      <c r="F556" s="832" t="s">
        <v>1060</v>
      </c>
      <c r="G556" s="832" t="s">
        <v>1113</v>
      </c>
      <c r="H556" s="832" t="s">
        <v>590</v>
      </c>
      <c r="I556" s="832" t="s">
        <v>1049</v>
      </c>
      <c r="J556" s="832" t="s">
        <v>1050</v>
      </c>
      <c r="K556" s="832" t="s">
        <v>1051</v>
      </c>
      <c r="L556" s="835">
        <v>149.52000000000001</v>
      </c>
      <c r="M556" s="835">
        <v>149.52000000000001</v>
      </c>
      <c r="N556" s="832">
        <v>1</v>
      </c>
      <c r="O556" s="836">
        <v>1</v>
      </c>
      <c r="P556" s="835">
        <v>149.52000000000001</v>
      </c>
      <c r="Q556" s="837">
        <v>1</v>
      </c>
      <c r="R556" s="832">
        <v>1</v>
      </c>
      <c r="S556" s="837">
        <v>1</v>
      </c>
      <c r="T556" s="836">
        <v>1</v>
      </c>
      <c r="U556" s="838">
        <v>1</v>
      </c>
    </row>
    <row r="557" spans="1:21" ht="14.4" customHeight="1" x14ac:dyDescent="0.3">
      <c r="A557" s="831">
        <v>25</v>
      </c>
      <c r="B557" s="832" t="s">
        <v>1059</v>
      </c>
      <c r="C557" s="832" t="s">
        <v>1068</v>
      </c>
      <c r="D557" s="833" t="s">
        <v>1594</v>
      </c>
      <c r="E557" s="834" t="s">
        <v>1105</v>
      </c>
      <c r="F557" s="832" t="s">
        <v>1060</v>
      </c>
      <c r="G557" s="832" t="s">
        <v>1113</v>
      </c>
      <c r="H557" s="832" t="s">
        <v>590</v>
      </c>
      <c r="I557" s="832" t="s">
        <v>1047</v>
      </c>
      <c r="J557" s="832" t="s">
        <v>877</v>
      </c>
      <c r="K557" s="832" t="s">
        <v>1048</v>
      </c>
      <c r="L557" s="835">
        <v>225.06</v>
      </c>
      <c r="M557" s="835">
        <v>675.18000000000006</v>
      </c>
      <c r="N557" s="832">
        <v>3</v>
      </c>
      <c r="O557" s="836">
        <v>2.5</v>
      </c>
      <c r="P557" s="835">
        <v>675.18000000000006</v>
      </c>
      <c r="Q557" s="837">
        <v>1</v>
      </c>
      <c r="R557" s="832">
        <v>3</v>
      </c>
      <c r="S557" s="837">
        <v>1</v>
      </c>
      <c r="T557" s="836">
        <v>2.5</v>
      </c>
      <c r="U557" s="838">
        <v>1</v>
      </c>
    </row>
    <row r="558" spans="1:21" ht="14.4" customHeight="1" x14ac:dyDescent="0.3">
      <c r="A558" s="831">
        <v>25</v>
      </c>
      <c r="B558" s="832" t="s">
        <v>1059</v>
      </c>
      <c r="C558" s="832" t="s">
        <v>1068</v>
      </c>
      <c r="D558" s="833" t="s">
        <v>1594</v>
      </c>
      <c r="E558" s="834" t="s">
        <v>1105</v>
      </c>
      <c r="F558" s="832" t="s">
        <v>1060</v>
      </c>
      <c r="G558" s="832" t="s">
        <v>1341</v>
      </c>
      <c r="H558" s="832" t="s">
        <v>557</v>
      </c>
      <c r="I558" s="832" t="s">
        <v>1342</v>
      </c>
      <c r="J558" s="832" t="s">
        <v>597</v>
      </c>
      <c r="K558" s="832" t="s">
        <v>1343</v>
      </c>
      <c r="L558" s="835">
        <v>0</v>
      </c>
      <c r="M558" s="835">
        <v>0</v>
      </c>
      <c r="N558" s="832">
        <v>1</v>
      </c>
      <c r="O558" s="836">
        <v>0.5</v>
      </c>
      <c r="P558" s="835">
        <v>0</v>
      </c>
      <c r="Q558" s="837"/>
      <c r="R558" s="832">
        <v>1</v>
      </c>
      <c r="S558" s="837">
        <v>1</v>
      </c>
      <c r="T558" s="836">
        <v>0.5</v>
      </c>
      <c r="U558" s="838">
        <v>1</v>
      </c>
    </row>
    <row r="559" spans="1:21" ht="14.4" customHeight="1" x14ac:dyDescent="0.3">
      <c r="A559" s="831">
        <v>25</v>
      </c>
      <c r="B559" s="832" t="s">
        <v>1059</v>
      </c>
      <c r="C559" s="832" t="s">
        <v>1068</v>
      </c>
      <c r="D559" s="833" t="s">
        <v>1594</v>
      </c>
      <c r="E559" s="834" t="s">
        <v>1101</v>
      </c>
      <c r="F559" s="832" t="s">
        <v>1060</v>
      </c>
      <c r="G559" s="832" t="s">
        <v>1113</v>
      </c>
      <c r="H559" s="832" t="s">
        <v>590</v>
      </c>
      <c r="I559" s="832" t="s">
        <v>980</v>
      </c>
      <c r="J559" s="832" t="s">
        <v>877</v>
      </c>
      <c r="K559" s="832" t="s">
        <v>981</v>
      </c>
      <c r="L559" s="835">
        <v>154.36000000000001</v>
      </c>
      <c r="M559" s="835">
        <v>1697.96</v>
      </c>
      <c r="N559" s="832">
        <v>11</v>
      </c>
      <c r="O559" s="836">
        <v>11</v>
      </c>
      <c r="P559" s="835">
        <v>926.16000000000008</v>
      </c>
      <c r="Q559" s="837">
        <v>0.54545454545454553</v>
      </c>
      <c r="R559" s="832">
        <v>6</v>
      </c>
      <c r="S559" s="837">
        <v>0.54545454545454541</v>
      </c>
      <c r="T559" s="836">
        <v>6</v>
      </c>
      <c r="U559" s="838">
        <v>0.54545454545454541</v>
      </c>
    </row>
    <row r="560" spans="1:21" ht="14.4" customHeight="1" x14ac:dyDescent="0.3">
      <c r="A560" s="831">
        <v>25</v>
      </c>
      <c r="B560" s="832" t="s">
        <v>1059</v>
      </c>
      <c r="C560" s="832" t="s">
        <v>1068</v>
      </c>
      <c r="D560" s="833" t="s">
        <v>1594</v>
      </c>
      <c r="E560" s="834" t="s">
        <v>1101</v>
      </c>
      <c r="F560" s="832" t="s">
        <v>1060</v>
      </c>
      <c r="G560" s="832" t="s">
        <v>1113</v>
      </c>
      <c r="H560" s="832" t="s">
        <v>590</v>
      </c>
      <c r="I560" s="832" t="s">
        <v>1553</v>
      </c>
      <c r="J560" s="832" t="s">
        <v>1554</v>
      </c>
      <c r="K560" s="832" t="s">
        <v>1555</v>
      </c>
      <c r="L560" s="835">
        <v>75.73</v>
      </c>
      <c r="M560" s="835">
        <v>75.73</v>
      </c>
      <c r="N560" s="832">
        <v>1</v>
      </c>
      <c r="O560" s="836">
        <v>1</v>
      </c>
      <c r="P560" s="835">
        <v>75.73</v>
      </c>
      <c r="Q560" s="837">
        <v>1</v>
      </c>
      <c r="R560" s="832">
        <v>1</v>
      </c>
      <c r="S560" s="837">
        <v>1</v>
      </c>
      <c r="T560" s="836">
        <v>1</v>
      </c>
      <c r="U560" s="838">
        <v>1</v>
      </c>
    </row>
    <row r="561" spans="1:21" ht="14.4" customHeight="1" x14ac:dyDescent="0.3">
      <c r="A561" s="831">
        <v>25</v>
      </c>
      <c r="B561" s="832" t="s">
        <v>1059</v>
      </c>
      <c r="C561" s="832" t="s">
        <v>1068</v>
      </c>
      <c r="D561" s="833" t="s">
        <v>1594</v>
      </c>
      <c r="E561" s="834" t="s">
        <v>1075</v>
      </c>
      <c r="F561" s="832" t="s">
        <v>1060</v>
      </c>
      <c r="G561" s="832" t="s">
        <v>1583</v>
      </c>
      <c r="H561" s="832" t="s">
        <v>557</v>
      </c>
      <c r="I561" s="832" t="s">
        <v>1584</v>
      </c>
      <c r="J561" s="832" t="s">
        <v>1585</v>
      </c>
      <c r="K561" s="832" t="s">
        <v>1586</v>
      </c>
      <c r="L561" s="835">
        <v>263.26</v>
      </c>
      <c r="M561" s="835">
        <v>263.26</v>
      </c>
      <c r="N561" s="832">
        <v>1</v>
      </c>
      <c r="O561" s="836">
        <v>1</v>
      </c>
      <c r="P561" s="835">
        <v>263.26</v>
      </c>
      <c r="Q561" s="837">
        <v>1</v>
      </c>
      <c r="R561" s="832">
        <v>1</v>
      </c>
      <c r="S561" s="837">
        <v>1</v>
      </c>
      <c r="T561" s="836">
        <v>1</v>
      </c>
      <c r="U561" s="838">
        <v>1</v>
      </c>
    </row>
    <row r="562" spans="1:21" ht="14.4" customHeight="1" x14ac:dyDescent="0.3">
      <c r="A562" s="831">
        <v>25</v>
      </c>
      <c r="B562" s="832" t="s">
        <v>1059</v>
      </c>
      <c r="C562" s="832" t="s">
        <v>1068</v>
      </c>
      <c r="D562" s="833" t="s">
        <v>1594</v>
      </c>
      <c r="E562" s="834" t="s">
        <v>1075</v>
      </c>
      <c r="F562" s="832" t="s">
        <v>1060</v>
      </c>
      <c r="G562" s="832" t="s">
        <v>1587</v>
      </c>
      <c r="H562" s="832" t="s">
        <v>557</v>
      </c>
      <c r="I562" s="832" t="s">
        <v>1588</v>
      </c>
      <c r="J562" s="832" t="s">
        <v>1589</v>
      </c>
      <c r="K562" s="832" t="s">
        <v>1590</v>
      </c>
      <c r="L562" s="835">
        <v>0</v>
      </c>
      <c r="M562" s="835">
        <v>0</v>
      </c>
      <c r="N562" s="832">
        <v>1</v>
      </c>
      <c r="O562" s="836">
        <v>1</v>
      </c>
      <c r="P562" s="835"/>
      <c r="Q562" s="837"/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25</v>
      </c>
      <c r="B563" s="832" t="s">
        <v>1059</v>
      </c>
      <c r="C563" s="832" t="s">
        <v>1068</v>
      </c>
      <c r="D563" s="833" t="s">
        <v>1594</v>
      </c>
      <c r="E563" s="834" t="s">
        <v>1075</v>
      </c>
      <c r="F563" s="832" t="s">
        <v>1060</v>
      </c>
      <c r="G563" s="832" t="s">
        <v>1108</v>
      </c>
      <c r="H563" s="832" t="s">
        <v>557</v>
      </c>
      <c r="I563" s="832" t="s">
        <v>1109</v>
      </c>
      <c r="J563" s="832" t="s">
        <v>1110</v>
      </c>
      <c r="K563" s="832" t="s">
        <v>1111</v>
      </c>
      <c r="L563" s="835">
        <v>132.97999999999999</v>
      </c>
      <c r="M563" s="835">
        <v>3590.46</v>
      </c>
      <c r="N563" s="832">
        <v>27</v>
      </c>
      <c r="O563" s="836">
        <v>25.5</v>
      </c>
      <c r="P563" s="835">
        <v>2127.6799999999998</v>
      </c>
      <c r="Q563" s="837">
        <v>0.59259259259259256</v>
      </c>
      <c r="R563" s="832">
        <v>16</v>
      </c>
      <c r="S563" s="837">
        <v>0.59259259259259256</v>
      </c>
      <c r="T563" s="836">
        <v>15.5</v>
      </c>
      <c r="U563" s="838">
        <v>0.60784313725490191</v>
      </c>
    </row>
    <row r="564" spans="1:21" ht="14.4" customHeight="1" x14ac:dyDescent="0.3">
      <c r="A564" s="831">
        <v>25</v>
      </c>
      <c r="B564" s="832" t="s">
        <v>1059</v>
      </c>
      <c r="C564" s="832" t="s">
        <v>1068</v>
      </c>
      <c r="D564" s="833" t="s">
        <v>1594</v>
      </c>
      <c r="E564" s="834" t="s">
        <v>1075</v>
      </c>
      <c r="F564" s="832" t="s">
        <v>1060</v>
      </c>
      <c r="G564" s="832" t="s">
        <v>1163</v>
      </c>
      <c r="H564" s="832" t="s">
        <v>557</v>
      </c>
      <c r="I564" s="832" t="s">
        <v>1164</v>
      </c>
      <c r="J564" s="832" t="s">
        <v>613</v>
      </c>
      <c r="K564" s="832" t="s">
        <v>1165</v>
      </c>
      <c r="L564" s="835">
        <v>17.62</v>
      </c>
      <c r="M564" s="835">
        <v>105.72</v>
      </c>
      <c r="N564" s="832">
        <v>6</v>
      </c>
      <c r="O564" s="836">
        <v>4</v>
      </c>
      <c r="P564" s="835">
        <v>52.86</v>
      </c>
      <c r="Q564" s="837">
        <v>0.5</v>
      </c>
      <c r="R564" s="832">
        <v>3</v>
      </c>
      <c r="S564" s="837">
        <v>0.5</v>
      </c>
      <c r="T564" s="836">
        <v>2</v>
      </c>
      <c r="U564" s="838">
        <v>0.5</v>
      </c>
    </row>
    <row r="565" spans="1:21" ht="14.4" customHeight="1" x14ac:dyDescent="0.3">
      <c r="A565" s="831">
        <v>25</v>
      </c>
      <c r="B565" s="832" t="s">
        <v>1059</v>
      </c>
      <c r="C565" s="832" t="s">
        <v>1068</v>
      </c>
      <c r="D565" s="833" t="s">
        <v>1594</v>
      </c>
      <c r="E565" s="834" t="s">
        <v>1075</v>
      </c>
      <c r="F565" s="832" t="s">
        <v>1060</v>
      </c>
      <c r="G565" s="832" t="s">
        <v>1163</v>
      </c>
      <c r="H565" s="832" t="s">
        <v>557</v>
      </c>
      <c r="I565" s="832" t="s">
        <v>1240</v>
      </c>
      <c r="J565" s="832" t="s">
        <v>613</v>
      </c>
      <c r="K565" s="832" t="s">
        <v>1241</v>
      </c>
      <c r="L565" s="835">
        <v>35.25</v>
      </c>
      <c r="M565" s="835">
        <v>70.5</v>
      </c>
      <c r="N565" s="832">
        <v>2</v>
      </c>
      <c r="O565" s="836">
        <v>1</v>
      </c>
      <c r="P565" s="835">
        <v>70.5</v>
      </c>
      <c r="Q565" s="837">
        <v>1</v>
      </c>
      <c r="R565" s="832">
        <v>2</v>
      </c>
      <c r="S565" s="837">
        <v>1</v>
      </c>
      <c r="T565" s="836">
        <v>1</v>
      </c>
      <c r="U565" s="838">
        <v>1</v>
      </c>
    </row>
    <row r="566" spans="1:21" ht="14.4" customHeight="1" x14ac:dyDescent="0.3">
      <c r="A566" s="831">
        <v>25</v>
      </c>
      <c r="B566" s="832" t="s">
        <v>1059</v>
      </c>
      <c r="C566" s="832" t="s">
        <v>1068</v>
      </c>
      <c r="D566" s="833" t="s">
        <v>1594</v>
      </c>
      <c r="E566" s="834" t="s">
        <v>1075</v>
      </c>
      <c r="F566" s="832" t="s">
        <v>1060</v>
      </c>
      <c r="G566" s="832" t="s">
        <v>1163</v>
      </c>
      <c r="H566" s="832" t="s">
        <v>557</v>
      </c>
      <c r="I566" s="832" t="s">
        <v>1242</v>
      </c>
      <c r="J566" s="832" t="s">
        <v>613</v>
      </c>
      <c r="K566" s="832" t="s">
        <v>1243</v>
      </c>
      <c r="L566" s="835">
        <v>35.25</v>
      </c>
      <c r="M566" s="835">
        <v>35.25</v>
      </c>
      <c r="N566" s="832">
        <v>1</v>
      </c>
      <c r="O566" s="836">
        <v>1</v>
      </c>
      <c r="P566" s="835"/>
      <c r="Q566" s="837">
        <v>0</v>
      </c>
      <c r="R566" s="832"/>
      <c r="S566" s="837">
        <v>0</v>
      </c>
      <c r="T566" s="836"/>
      <c r="U566" s="838">
        <v>0</v>
      </c>
    </row>
    <row r="567" spans="1:21" ht="14.4" customHeight="1" x14ac:dyDescent="0.3">
      <c r="A567" s="831">
        <v>25</v>
      </c>
      <c r="B567" s="832" t="s">
        <v>1059</v>
      </c>
      <c r="C567" s="832" t="s">
        <v>1068</v>
      </c>
      <c r="D567" s="833" t="s">
        <v>1594</v>
      </c>
      <c r="E567" s="834" t="s">
        <v>1075</v>
      </c>
      <c r="F567" s="832" t="s">
        <v>1060</v>
      </c>
      <c r="G567" s="832" t="s">
        <v>1113</v>
      </c>
      <c r="H567" s="832" t="s">
        <v>590</v>
      </c>
      <c r="I567" s="832" t="s">
        <v>980</v>
      </c>
      <c r="J567" s="832" t="s">
        <v>877</v>
      </c>
      <c r="K567" s="832" t="s">
        <v>981</v>
      </c>
      <c r="L567" s="835">
        <v>154.36000000000001</v>
      </c>
      <c r="M567" s="835">
        <v>2161.0400000000009</v>
      </c>
      <c r="N567" s="832">
        <v>14</v>
      </c>
      <c r="O567" s="836">
        <v>12.5</v>
      </c>
      <c r="P567" s="835">
        <v>1852.3200000000006</v>
      </c>
      <c r="Q567" s="837">
        <v>0.8571428571428571</v>
      </c>
      <c r="R567" s="832">
        <v>12</v>
      </c>
      <c r="S567" s="837">
        <v>0.8571428571428571</v>
      </c>
      <c r="T567" s="836">
        <v>10.5</v>
      </c>
      <c r="U567" s="838">
        <v>0.84</v>
      </c>
    </row>
    <row r="568" spans="1:21" ht="14.4" customHeight="1" x14ac:dyDescent="0.3">
      <c r="A568" s="831">
        <v>25</v>
      </c>
      <c r="B568" s="832" t="s">
        <v>1059</v>
      </c>
      <c r="C568" s="832" t="s">
        <v>1068</v>
      </c>
      <c r="D568" s="833" t="s">
        <v>1594</v>
      </c>
      <c r="E568" s="834" t="s">
        <v>1075</v>
      </c>
      <c r="F568" s="832" t="s">
        <v>1060</v>
      </c>
      <c r="G568" s="832" t="s">
        <v>1113</v>
      </c>
      <c r="H568" s="832" t="s">
        <v>590</v>
      </c>
      <c r="I568" s="832" t="s">
        <v>1553</v>
      </c>
      <c r="J568" s="832" t="s">
        <v>1554</v>
      </c>
      <c r="K568" s="832" t="s">
        <v>1555</v>
      </c>
      <c r="L568" s="835">
        <v>75.73</v>
      </c>
      <c r="M568" s="835">
        <v>75.73</v>
      </c>
      <c r="N568" s="832">
        <v>1</v>
      </c>
      <c r="O568" s="836">
        <v>1</v>
      </c>
      <c r="P568" s="835">
        <v>75.73</v>
      </c>
      <c r="Q568" s="837">
        <v>1</v>
      </c>
      <c r="R568" s="832">
        <v>1</v>
      </c>
      <c r="S568" s="837">
        <v>1</v>
      </c>
      <c r="T568" s="836">
        <v>1</v>
      </c>
      <c r="U568" s="838">
        <v>1</v>
      </c>
    </row>
    <row r="569" spans="1:21" ht="14.4" customHeight="1" x14ac:dyDescent="0.3">
      <c r="A569" s="831">
        <v>25</v>
      </c>
      <c r="B569" s="832" t="s">
        <v>1059</v>
      </c>
      <c r="C569" s="832" t="s">
        <v>1068</v>
      </c>
      <c r="D569" s="833" t="s">
        <v>1594</v>
      </c>
      <c r="E569" s="834" t="s">
        <v>1075</v>
      </c>
      <c r="F569" s="832" t="s">
        <v>1060</v>
      </c>
      <c r="G569" s="832" t="s">
        <v>1113</v>
      </c>
      <c r="H569" s="832" t="s">
        <v>557</v>
      </c>
      <c r="I569" s="832" t="s">
        <v>1314</v>
      </c>
      <c r="J569" s="832" t="s">
        <v>877</v>
      </c>
      <c r="K569" s="832" t="s">
        <v>981</v>
      </c>
      <c r="L569" s="835">
        <v>154.36000000000001</v>
      </c>
      <c r="M569" s="835">
        <v>154.36000000000001</v>
      </c>
      <c r="N569" s="832">
        <v>1</v>
      </c>
      <c r="O569" s="836">
        <v>1</v>
      </c>
      <c r="P569" s="835"/>
      <c r="Q569" s="837">
        <v>0</v>
      </c>
      <c r="R569" s="832"/>
      <c r="S569" s="837">
        <v>0</v>
      </c>
      <c r="T569" s="836"/>
      <c r="U569" s="838">
        <v>0</v>
      </c>
    </row>
    <row r="570" spans="1:21" ht="14.4" customHeight="1" x14ac:dyDescent="0.3">
      <c r="A570" s="831">
        <v>25</v>
      </c>
      <c r="B570" s="832" t="s">
        <v>1059</v>
      </c>
      <c r="C570" s="832" t="s">
        <v>1068</v>
      </c>
      <c r="D570" s="833" t="s">
        <v>1594</v>
      </c>
      <c r="E570" s="834" t="s">
        <v>1075</v>
      </c>
      <c r="F570" s="832" t="s">
        <v>1060</v>
      </c>
      <c r="G570" s="832" t="s">
        <v>1113</v>
      </c>
      <c r="H570" s="832" t="s">
        <v>557</v>
      </c>
      <c r="I570" s="832" t="s">
        <v>1340</v>
      </c>
      <c r="J570" s="832" t="s">
        <v>877</v>
      </c>
      <c r="K570" s="832" t="s">
        <v>981</v>
      </c>
      <c r="L570" s="835">
        <v>154.36000000000001</v>
      </c>
      <c r="M570" s="835">
        <v>926.16000000000008</v>
      </c>
      <c r="N570" s="832">
        <v>6</v>
      </c>
      <c r="O570" s="836">
        <v>6</v>
      </c>
      <c r="P570" s="835">
        <v>463.08000000000004</v>
      </c>
      <c r="Q570" s="837">
        <v>0.5</v>
      </c>
      <c r="R570" s="832">
        <v>3</v>
      </c>
      <c r="S570" s="837">
        <v>0.5</v>
      </c>
      <c r="T570" s="836">
        <v>3</v>
      </c>
      <c r="U570" s="838">
        <v>0.5</v>
      </c>
    </row>
    <row r="571" spans="1:21" ht="14.4" customHeight="1" x14ac:dyDescent="0.3">
      <c r="A571" s="831">
        <v>25</v>
      </c>
      <c r="B571" s="832" t="s">
        <v>1059</v>
      </c>
      <c r="C571" s="832" t="s">
        <v>1068</v>
      </c>
      <c r="D571" s="833" t="s">
        <v>1594</v>
      </c>
      <c r="E571" s="834" t="s">
        <v>1095</v>
      </c>
      <c r="F571" s="832" t="s">
        <v>1060</v>
      </c>
      <c r="G571" s="832" t="s">
        <v>1108</v>
      </c>
      <c r="H571" s="832" t="s">
        <v>557</v>
      </c>
      <c r="I571" s="832" t="s">
        <v>1109</v>
      </c>
      <c r="J571" s="832" t="s">
        <v>1110</v>
      </c>
      <c r="K571" s="832" t="s">
        <v>1111</v>
      </c>
      <c r="L571" s="835">
        <v>132.97999999999999</v>
      </c>
      <c r="M571" s="835">
        <v>132.97999999999999</v>
      </c>
      <c r="N571" s="832">
        <v>1</v>
      </c>
      <c r="O571" s="836">
        <v>1</v>
      </c>
      <c r="P571" s="835"/>
      <c r="Q571" s="837">
        <v>0</v>
      </c>
      <c r="R571" s="832"/>
      <c r="S571" s="837">
        <v>0</v>
      </c>
      <c r="T571" s="836"/>
      <c r="U571" s="838">
        <v>0</v>
      </c>
    </row>
    <row r="572" spans="1:21" ht="14.4" customHeight="1" x14ac:dyDescent="0.3">
      <c r="A572" s="831">
        <v>25</v>
      </c>
      <c r="B572" s="832" t="s">
        <v>1059</v>
      </c>
      <c r="C572" s="832" t="s">
        <v>1068</v>
      </c>
      <c r="D572" s="833" t="s">
        <v>1594</v>
      </c>
      <c r="E572" s="834" t="s">
        <v>1095</v>
      </c>
      <c r="F572" s="832" t="s">
        <v>1060</v>
      </c>
      <c r="G572" s="832" t="s">
        <v>1163</v>
      </c>
      <c r="H572" s="832" t="s">
        <v>557</v>
      </c>
      <c r="I572" s="832" t="s">
        <v>1164</v>
      </c>
      <c r="J572" s="832" t="s">
        <v>613</v>
      </c>
      <c r="K572" s="832" t="s">
        <v>1165</v>
      </c>
      <c r="L572" s="835">
        <v>17.62</v>
      </c>
      <c r="M572" s="835">
        <v>88.1</v>
      </c>
      <c r="N572" s="832">
        <v>5</v>
      </c>
      <c r="O572" s="836">
        <v>3.5</v>
      </c>
      <c r="P572" s="835">
        <v>35.24</v>
      </c>
      <c r="Q572" s="837">
        <v>0.4</v>
      </c>
      <c r="R572" s="832">
        <v>2</v>
      </c>
      <c r="S572" s="837">
        <v>0.4</v>
      </c>
      <c r="T572" s="836">
        <v>1.5</v>
      </c>
      <c r="U572" s="838">
        <v>0.42857142857142855</v>
      </c>
    </row>
    <row r="573" spans="1:21" ht="14.4" customHeight="1" x14ac:dyDescent="0.3">
      <c r="A573" s="831">
        <v>25</v>
      </c>
      <c r="B573" s="832" t="s">
        <v>1059</v>
      </c>
      <c r="C573" s="832" t="s">
        <v>1068</v>
      </c>
      <c r="D573" s="833" t="s">
        <v>1594</v>
      </c>
      <c r="E573" s="834" t="s">
        <v>1095</v>
      </c>
      <c r="F573" s="832" t="s">
        <v>1060</v>
      </c>
      <c r="G573" s="832" t="s">
        <v>1113</v>
      </c>
      <c r="H573" s="832" t="s">
        <v>590</v>
      </c>
      <c r="I573" s="832" t="s">
        <v>980</v>
      </c>
      <c r="J573" s="832" t="s">
        <v>877</v>
      </c>
      <c r="K573" s="832" t="s">
        <v>981</v>
      </c>
      <c r="L573" s="835">
        <v>154.36000000000001</v>
      </c>
      <c r="M573" s="835">
        <v>1852.3200000000002</v>
      </c>
      <c r="N573" s="832">
        <v>12</v>
      </c>
      <c r="O573" s="836">
        <v>10.5</v>
      </c>
      <c r="P573" s="835">
        <v>617.44000000000005</v>
      </c>
      <c r="Q573" s="837">
        <v>0.33333333333333331</v>
      </c>
      <c r="R573" s="832">
        <v>4</v>
      </c>
      <c r="S573" s="837">
        <v>0.33333333333333331</v>
      </c>
      <c r="T573" s="836">
        <v>3.5</v>
      </c>
      <c r="U573" s="838">
        <v>0.33333333333333331</v>
      </c>
    </row>
    <row r="574" spans="1:21" ht="14.4" customHeight="1" thickBot="1" x14ac:dyDescent="0.35">
      <c r="A574" s="839">
        <v>25</v>
      </c>
      <c r="B574" s="840" t="s">
        <v>1059</v>
      </c>
      <c r="C574" s="840" t="s">
        <v>1068</v>
      </c>
      <c r="D574" s="841" t="s">
        <v>1594</v>
      </c>
      <c r="E574" s="842" t="s">
        <v>1095</v>
      </c>
      <c r="F574" s="840" t="s">
        <v>1060</v>
      </c>
      <c r="G574" s="840" t="s">
        <v>1113</v>
      </c>
      <c r="H574" s="840" t="s">
        <v>590</v>
      </c>
      <c r="I574" s="840" t="s">
        <v>1553</v>
      </c>
      <c r="J574" s="840" t="s">
        <v>1554</v>
      </c>
      <c r="K574" s="840" t="s">
        <v>1555</v>
      </c>
      <c r="L574" s="843">
        <v>75.73</v>
      </c>
      <c r="M574" s="843">
        <v>151.46</v>
      </c>
      <c r="N574" s="840">
        <v>2</v>
      </c>
      <c r="O574" s="844">
        <v>2</v>
      </c>
      <c r="P574" s="843">
        <v>75.73</v>
      </c>
      <c r="Q574" s="845">
        <v>0.5</v>
      </c>
      <c r="R574" s="840">
        <v>1</v>
      </c>
      <c r="S574" s="845">
        <v>0.5</v>
      </c>
      <c r="T574" s="844">
        <v>1</v>
      </c>
      <c r="U574" s="846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1596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1107</v>
      </c>
      <c r="B5" s="225">
        <v>14549.699999999999</v>
      </c>
      <c r="C5" s="830">
        <v>0.41926092715918784</v>
      </c>
      <c r="D5" s="225">
        <v>20153.510000000002</v>
      </c>
      <c r="E5" s="830">
        <v>0.58073907284081216</v>
      </c>
      <c r="F5" s="848">
        <v>34703.21</v>
      </c>
    </row>
    <row r="6" spans="1:6" ht="14.4" customHeight="1" x14ac:dyDescent="0.3">
      <c r="A6" s="857" t="s">
        <v>1079</v>
      </c>
      <c r="B6" s="849">
        <v>856.16000000000008</v>
      </c>
      <c r="C6" s="837">
        <v>0.1331017960720543</v>
      </c>
      <c r="D6" s="849">
        <v>5576.2100000000019</v>
      </c>
      <c r="E6" s="837">
        <v>0.8668982039279457</v>
      </c>
      <c r="F6" s="850">
        <v>6432.3700000000017</v>
      </c>
    </row>
    <row r="7" spans="1:6" ht="14.4" customHeight="1" x14ac:dyDescent="0.3">
      <c r="A7" s="857" t="s">
        <v>1083</v>
      </c>
      <c r="B7" s="849">
        <v>544.16</v>
      </c>
      <c r="C7" s="837">
        <v>9.2977162364889551E-2</v>
      </c>
      <c r="D7" s="849">
        <v>5308.4600000000009</v>
      </c>
      <c r="E7" s="837">
        <v>0.90702283763511049</v>
      </c>
      <c r="F7" s="850">
        <v>5852.6200000000008</v>
      </c>
    </row>
    <row r="8" spans="1:6" ht="14.4" customHeight="1" x14ac:dyDescent="0.3">
      <c r="A8" s="857" t="s">
        <v>1089</v>
      </c>
      <c r="B8" s="849">
        <v>477.44</v>
      </c>
      <c r="C8" s="837">
        <v>2.7655076140661827E-2</v>
      </c>
      <c r="D8" s="849">
        <v>16786.660000000007</v>
      </c>
      <c r="E8" s="837">
        <v>0.97234492385933824</v>
      </c>
      <c r="F8" s="850">
        <v>17264.100000000006</v>
      </c>
    </row>
    <row r="9" spans="1:6" ht="14.4" customHeight="1" x14ac:dyDescent="0.3">
      <c r="A9" s="857" t="s">
        <v>1102</v>
      </c>
      <c r="B9" s="849">
        <v>423.22</v>
      </c>
      <c r="C9" s="837">
        <v>0.31147058390615107</v>
      </c>
      <c r="D9" s="849">
        <v>935.56000000000006</v>
      </c>
      <c r="E9" s="837">
        <v>0.68852941609384888</v>
      </c>
      <c r="F9" s="850">
        <v>1358.7800000000002</v>
      </c>
    </row>
    <row r="10" spans="1:6" ht="14.4" customHeight="1" x14ac:dyDescent="0.3">
      <c r="A10" s="857" t="s">
        <v>1105</v>
      </c>
      <c r="B10" s="849">
        <v>352.64</v>
      </c>
      <c r="C10" s="837">
        <v>2.6080043190634134E-2</v>
      </c>
      <c r="D10" s="849">
        <v>13168.810000000003</v>
      </c>
      <c r="E10" s="837">
        <v>0.97391995680936594</v>
      </c>
      <c r="F10" s="850">
        <v>13521.450000000003</v>
      </c>
    </row>
    <row r="11" spans="1:6" ht="14.4" customHeight="1" x14ac:dyDescent="0.3">
      <c r="A11" s="857" t="s">
        <v>1085</v>
      </c>
      <c r="B11" s="849"/>
      <c r="C11" s="837">
        <v>0</v>
      </c>
      <c r="D11" s="849">
        <v>308.72000000000003</v>
      </c>
      <c r="E11" s="837">
        <v>1</v>
      </c>
      <c r="F11" s="850">
        <v>308.72000000000003</v>
      </c>
    </row>
    <row r="12" spans="1:6" ht="14.4" customHeight="1" x14ac:dyDescent="0.3">
      <c r="A12" s="857" t="s">
        <v>1077</v>
      </c>
      <c r="B12" s="849"/>
      <c r="C12" s="837">
        <v>0</v>
      </c>
      <c r="D12" s="849">
        <v>17277.500000000004</v>
      </c>
      <c r="E12" s="837">
        <v>1</v>
      </c>
      <c r="F12" s="850">
        <v>17277.500000000004</v>
      </c>
    </row>
    <row r="13" spans="1:6" ht="14.4" customHeight="1" x14ac:dyDescent="0.3">
      <c r="A13" s="857" t="s">
        <v>1104</v>
      </c>
      <c r="B13" s="849"/>
      <c r="C13" s="837">
        <v>0</v>
      </c>
      <c r="D13" s="849">
        <v>1972.0200000000002</v>
      </c>
      <c r="E13" s="837">
        <v>1</v>
      </c>
      <c r="F13" s="850">
        <v>1972.0200000000002</v>
      </c>
    </row>
    <row r="14" spans="1:6" ht="14.4" customHeight="1" x14ac:dyDescent="0.3">
      <c r="A14" s="857" t="s">
        <v>1096</v>
      </c>
      <c r="B14" s="849"/>
      <c r="C14" s="837">
        <v>0</v>
      </c>
      <c r="D14" s="849">
        <v>4593.8899999999994</v>
      </c>
      <c r="E14" s="837">
        <v>1</v>
      </c>
      <c r="F14" s="850">
        <v>4593.8899999999994</v>
      </c>
    </row>
    <row r="15" spans="1:6" ht="14.4" customHeight="1" x14ac:dyDescent="0.3">
      <c r="A15" s="857" t="s">
        <v>1098</v>
      </c>
      <c r="B15" s="849"/>
      <c r="C15" s="837">
        <v>0</v>
      </c>
      <c r="D15" s="849">
        <v>15872.000000000004</v>
      </c>
      <c r="E15" s="837">
        <v>1</v>
      </c>
      <c r="F15" s="850">
        <v>15872.000000000004</v>
      </c>
    </row>
    <row r="16" spans="1:6" ht="14.4" customHeight="1" x14ac:dyDescent="0.3">
      <c r="A16" s="857" t="s">
        <v>1097</v>
      </c>
      <c r="B16" s="849"/>
      <c r="C16" s="837">
        <v>0</v>
      </c>
      <c r="D16" s="849">
        <v>617.44000000000005</v>
      </c>
      <c r="E16" s="837">
        <v>1</v>
      </c>
      <c r="F16" s="850">
        <v>617.44000000000005</v>
      </c>
    </row>
    <row r="17" spans="1:6" ht="14.4" customHeight="1" x14ac:dyDescent="0.3">
      <c r="A17" s="857" t="s">
        <v>1086</v>
      </c>
      <c r="B17" s="849"/>
      <c r="C17" s="837">
        <v>0</v>
      </c>
      <c r="D17" s="849">
        <v>1080.52</v>
      </c>
      <c r="E17" s="837">
        <v>1</v>
      </c>
      <c r="F17" s="850">
        <v>1080.52</v>
      </c>
    </row>
    <row r="18" spans="1:6" ht="14.4" customHeight="1" x14ac:dyDescent="0.3">
      <c r="A18" s="857" t="s">
        <v>1100</v>
      </c>
      <c r="B18" s="849"/>
      <c r="C18" s="837">
        <v>0</v>
      </c>
      <c r="D18" s="849">
        <v>4630.8000000000011</v>
      </c>
      <c r="E18" s="837">
        <v>1</v>
      </c>
      <c r="F18" s="850">
        <v>4630.8000000000011</v>
      </c>
    </row>
    <row r="19" spans="1:6" ht="14.4" customHeight="1" x14ac:dyDescent="0.3">
      <c r="A19" s="857" t="s">
        <v>1090</v>
      </c>
      <c r="B19" s="849"/>
      <c r="C19" s="837">
        <v>0</v>
      </c>
      <c r="D19" s="849">
        <v>2395.6800000000007</v>
      </c>
      <c r="E19" s="837">
        <v>1</v>
      </c>
      <c r="F19" s="850">
        <v>2395.6800000000007</v>
      </c>
    </row>
    <row r="20" spans="1:6" ht="14.4" customHeight="1" x14ac:dyDescent="0.3">
      <c r="A20" s="857" t="s">
        <v>1082</v>
      </c>
      <c r="B20" s="849"/>
      <c r="C20" s="837">
        <v>0</v>
      </c>
      <c r="D20" s="849">
        <v>8498.7200000000012</v>
      </c>
      <c r="E20" s="837">
        <v>1</v>
      </c>
      <c r="F20" s="850">
        <v>8498.7200000000012</v>
      </c>
    </row>
    <row r="21" spans="1:6" ht="14.4" customHeight="1" x14ac:dyDescent="0.3">
      <c r="A21" s="857" t="s">
        <v>1076</v>
      </c>
      <c r="B21" s="849"/>
      <c r="C21" s="837">
        <v>0</v>
      </c>
      <c r="D21" s="849">
        <v>15054.980000000007</v>
      </c>
      <c r="E21" s="837">
        <v>1</v>
      </c>
      <c r="F21" s="850">
        <v>15054.980000000007</v>
      </c>
    </row>
    <row r="22" spans="1:6" ht="14.4" customHeight="1" x14ac:dyDescent="0.3">
      <c r="A22" s="857" t="s">
        <v>1106</v>
      </c>
      <c r="B22" s="849"/>
      <c r="C22" s="837">
        <v>0</v>
      </c>
      <c r="D22" s="849">
        <v>308.72000000000003</v>
      </c>
      <c r="E22" s="837">
        <v>1</v>
      </c>
      <c r="F22" s="850">
        <v>308.72000000000003</v>
      </c>
    </row>
    <row r="23" spans="1:6" ht="14.4" customHeight="1" x14ac:dyDescent="0.3">
      <c r="A23" s="857" t="s">
        <v>1087</v>
      </c>
      <c r="B23" s="849"/>
      <c r="C23" s="837">
        <v>0</v>
      </c>
      <c r="D23" s="849">
        <v>1543.6000000000004</v>
      </c>
      <c r="E23" s="837">
        <v>1</v>
      </c>
      <c r="F23" s="850">
        <v>1543.6000000000004</v>
      </c>
    </row>
    <row r="24" spans="1:6" ht="14.4" customHeight="1" x14ac:dyDescent="0.3">
      <c r="A24" s="857" t="s">
        <v>1080</v>
      </c>
      <c r="B24" s="849"/>
      <c r="C24" s="837">
        <v>0</v>
      </c>
      <c r="D24" s="849">
        <v>16542.310000000005</v>
      </c>
      <c r="E24" s="837">
        <v>1</v>
      </c>
      <c r="F24" s="850">
        <v>16542.310000000005</v>
      </c>
    </row>
    <row r="25" spans="1:6" ht="14.4" customHeight="1" x14ac:dyDescent="0.3">
      <c r="A25" s="857" t="s">
        <v>1103</v>
      </c>
      <c r="B25" s="849"/>
      <c r="C25" s="837">
        <v>0</v>
      </c>
      <c r="D25" s="849">
        <v>1543.6000000000004</v>
      </c>
      <c r="E25" s="837">
        <v>1</v>
      </c>
      <c r="F25" s="850">
        <v>1543.6000000000004</v>
      </c>
    </row>
    <row r="26" spans="1:6" ht="14.4" customHeight="1" x14ac:dyDescent="0.3">
      <c r="A26" s="857" t="s">
        <v>1094</v>
      </c>
      <c r="B26" s="849"/>
      <c r="C26" s="837">
        <v>0</v>
      </c>
      <c r="D26" s="849">
        <v>2003.7800000000002</v>
      </c>
      <c r="E26" s="837">
        <v>1</v>
      </c>
      <c r="F26" s="850">
        <v>2003.7800000000002</v>
      </c>
    </row>
    <row r="27" spans="1:6" ht="14.4" customHeight="1" x14ac:dyDescent="0.3">
      <c r="A27" s="857" t="s">
        <v>1074</v>
      </c>
      <c r="B27" s="849"/>
      <c r="C27" s="837">
        <v>0</v>
      </c>
      <c r="D27" s="849">
        <v>154.36000000000001</v>
      </c>
      <c r="E27" s="837">
        <v>1</v>
      </c>
      <c r="F27" s="850">
        <v>154.36000000000001</v>
      </c>
    </row>
    <row r="28" spans="1:6" ht="14.4" customHeight="1" x14ac:dyDescent="0.3">
      <c r="A28" s="857" t="s">
        <v>1091</v>
      </c>
      <c r="B28" s="849"/>
      <c r="C28" s="837">
        <v>0</v>
      </c>
      <c r="D28" s="849">
        <v>3699.8000000000011</v>
      </c>
      <c r="E28" s="837">
        <v>1</v>
      </c>
      <c r="F28" s="850">
        <v>3699.8000000000011</v>
      </c>
    </row>
    <row r="29" spans="1:6" ht="14.4" customHeight="1" x14ac:dyDescent="0.3">
      <c r="A29" s="857" t="s">
        <v>1099</v>
      </c>
      <c r="B29" s="849"/>
      <c r="C29" s="837">
        <v>0</v>
      </c>
      <c r="D29" s="849">
        <v>1697.9600000000003</v>
      </c>
      <c r="E29" s="837">
        <v>1</v>
      </c>
      <c r="F29" s="850">
        <v>1697.9600000000003</v>
      </c>
    </row>
    <row r="30" spans="1:6" ht="14.4" customHeight="1" x14ac:dyDescent="0.3">
      <c r="A30" s="857" t="s">
        <v>1081</v>
      </c>
      <c r="B30" s="849"/>
      <c r="C30" s="837">
        <v>0</v>
      </c>
      <c r="D30" s="849">
        <v>230.09000000000003</v>
      </c>
      <c r="E30" s="837">
        <v>1</v>
      </c>
      <c r="F30" s="850">
        <v>230.09000000000003</v>
      </c>
    </row>
    <row r="31" spans="1:6" ht="14.4" customHeight="1" x14ac:dyDescent="0.3">
      <c r="A31" s="857" t="s">
        <v>1084</v>
      </c>
      <c r="B31" s="849"/>
      <c r="C31" s="837">
        <v>0</v>
      </c>
      <c r="D31" s="849">
        <v>2854.2100000000005</v>
      </c>
      <c r="E31" s="837">
        <v>1</v>
      </c>
      <c r="F31" s="850">
        <v>2854.2100000000005</v>
      </c>
    </row>
    <row r="32" spans="1:6" ht="14.4" customHeight="1" x14ac:dyDescent="0.3">
      <c r="A32" s="857" t="s">
        <v>1075</v>
      </c>
      <c r="B32" s="849"/>
      <c r="C32" s="837">
        <v>0</v>
      </c>
      <c r="D32" s="849">
        <v>11967.840000000004</v>
      </c>
      <c r="E32" s="837">
        <v>1</v>
      </c>
      <c r="F32" s="850">
        <v>11967.840000000004</v>
      </c>
    </row>
    <row r="33" spans="1:6" ht="14.4" customHeight="1" x14ac:dyDescent="0.3">
      <c r="A33" s="857" t="s">
        <v>1092</v>
      </c>
      <c r="B33" s="849"/>
      <c r="C33" s="837">
        <v>0</v>
      </c>
      <c r="D33" s="849">
        <v>2794.6400000000003</v>
      </c>
      <c r="E33" s="837">
        <v>1</v>
      </c>
      <c r="F33" s="850">
        <v>2794.6400000000003</v>
      </c>
    </row>
    <row r="34" spans="1:6" ht="14.4" customHeight="1" x14ac:dyDescent="0.3">
      <c r="A34" s="857" t="s">
        <v>1078</v>
      </c>
      <c r="B34" s="849"/>
      <c r="C34" s="837">
        <v>0</v>
      </c>
      <c r="D34" s="849">
        <v>2161.0400000000009</v>
      </c>
      <c r="E34" s="837">
        <v>1</v>
      </c>
      <c r="F34" s="850">
        <v>2161.0400000000009</v>
      </c>
    </row>
    <row r="35" spans="1:6" ht="14.4" customHeight="1" x14ac:dyDescent="0.3">
      <c r="A35" s="857" t="s">
        <v>1101</v>
      </c>
      <c r="B35" s="849"/>
      <c r="C35" s="837">
        <v>0</v>
      </c>
      <c r="D35" s="849">
        <v>1928.0500000000002</v>
      </c>
      <c r="E35" s="837">
        <v>1</v>
      </c>
      <c r="F35" s="850">
        <v>1928.0500000000002</v>
      </c>
    </row>
    <row r="36" spans="1:6" ht="14.4" customHeight="1" x14ac:dyDescent="0.3">
      <c r="A36" s="857" t="s">
        <v>1088</v>
      </c>
      <c r="B36" s="849"/>
      <c r="C36" s="837">
        <v>0</v>
      </c>
      <c r="D36" s="849">
        <v>4124.5800000000008</v>
      </c>
      <c r="E36" s="837">
        <v>1</v>
      </c>
      <c r="F36" s="850">
        <v>4124.5800000000008</v>
      </c>
    </row>
    <row r="37" spans="1:6" ht="14.4" customHeight="1" x14ac:dyDescent="0.3">
      <c r="A37" s="857" t="s">
        <v>1095</v>
      </c>
      <c r="B37" s="849"/>
      <c r="C37" s="837">
        <v>0</v>
      </c>
      <c r="D37" s="849">
        <v>4319.18</v>
      </c>
      <c r="E37" s="837">
        <v>1</v>
      </c>
      <c r="F37" s="850">
        <v>4319.18</v>
      </c>
    </row>
    <row r="38" spans="1:6" ht="14.4" customHeight="1" x14ac:dyDescent="0.3">
      <c r="A38" s="857" t="s">
        <v>1073</v>
      </c>
      <c r="B38" s="849"/>
      <c r="C38" s="837">
        <v>0</v>
      </c>
      <c r="D38" s="849">
        <v>1234.8800000000001</v>
      </c>
      <c r="E38" s="837">
        <v>1</v>
      </c>
      <c r="F38" s="850">
        <v>1234.8800000000001</v>
      </c>
    </row>
    <row r="39" spans="1:6" ht="14.4" customHeight="1" thickBot="1" x14ac:dyDescent="0.35">
      <c r="A39" s="858" t="s">
        <v>1093</v>
      </c>
      <c r="B39" s="853"/>
      <c r="C39" s="854">
        <v>0</v>
      </c>
      <c r="D39" s="853">
        <v>154.36000000000001</v>
      </c>
      <c r="E39" s="854">
        <v>1</v>
      </c>
      <c r="F39" s="855">
        <v>154.36000000000001</v>
      </c>
    </row>
    <row r="40" spans="1:6" ht="14.4" customHeight="1" thickBot="1" x14ac:dyDescent="0.35">
      <c r="A40" s="771" t="s">
        <v>3</v>
      </c>
      <c r="B40" s="772">
        <v>17203.32</v>
      </c>
      <c r="C40" s="773">
        <v>8.1649262593154762E-2</v>
      </c>
      <c r="D40" s="772">
        <v>193494.47999999998</v>
      </c>
      <c r="E40" s="773">
        <v>0.91835073740684536</v>
      </c>
      <c r="F40" s="774">
        <v>210697.79999999996</v>
      </c>
    </row>
    <row r="41" spans="1:6" ht="14.4" customHeight="1" thickBot="1" x14ac:dyDescent="0.35"/>
    <row r="42" spans="1:6" ht="14.4" customHeight="1" x14ac:dyDescent="0.3">
      <c r="A42" s="856" t="s">
        <v>1597</v>
      </c>
      <c r="B42" s="225">
        <v>14238.3</v>
      </c>
      <c r="C42" s="830">
        <v>1</v>
      </c>
      <c r="D42" s="225"/>
      <c r="E42" s="830">
        <v>0</v>
      </c>
      <c r="F42" s="848">
        <v>14238.3</v>
      </c>
    </row>
    <row r="43" spans="1:6" ht="14.4" customHeight="1" x14ac:dyDescent="0.3">
      <c r="A43" s="857" t="s">
        <v>916</v>
      </c>
      <c r="B43" s="849">
        <v>967.38</v>
      </c>
      <c r="C43" s="837">
        <v>4.1007967342163325E-2</v>
      </c>
      <c r="D43" s="849">
        <v>22622.670000000002</v>
      </c>
      <c r="E43" s="837">
        <v>0.95899203265783661</v>
      </c>
      <c r="F43" s="850">
        <v>23590.050000000003</v>
      </c>
    </row>
    <row r="44" spans="1:6" ht="14.4" customHeight="1" x14ac:dyDescent="0.3">
      <c r="A44" s="857" t="s">
        <v>912</v>
      </c>
      <c r="B44" s="849">
        <v>716.16</v>
      </c>
      <c r="C44" s="837">
        <v>0.10994487097413033</v>
      </c>
      <c r="D44" s="849">
        <v>5797.6500000000005</v>
      </c>
      <c r="E44" s="837">
        <v>0.8900551290258697</v>
      </c>
      <c r="F44" s="850">
        <v>6513.81</v>
      </c>
    </row>
    <row r="45" spans="1:6" ht="14.4" customHeight="1" x14ac:dyDescent="0.3">
      <c r="A45" s="857" t="s">
        <v>926</v>
      </c>
      <c r="B45" s="849">
        <v>617.44000000000005</v>
      </c>
      <c r="C45" s="837">
        <v>3.8653016495956041E-3</v>
      </c>
      <c r="D45" s="849">
        <v>159121.71000000011</v>
      </c>
      <c r="E45" s="837">
        <v>0.99613469835040436</v>
      </c>
      <c r="F45" s="850">
        <v>159739.15000000011</v>
      </c>
    </row>
    <row r="46" spans="1:6" ht="14.4" customHeight="1" x14ac:dyDescent="0.3">
      <c r="A46" s="857" t="s">
        <v>1598</v>
      </c>
      <c r="B46" s="849">
        <v>352.64</v>
      </c>
      <c r="C46" s="837">
        <v>0.43902196105771624</v>
      </c>
      <c r="D46" s="849">
        <v>450.59999999999997</v>
      </c>
      <c r="E46" s="837">
        <v>0.56097803894228371</v>
      </c>
      <c r="F46" s="850">
        <v>803.24</v>
      </c>
    </row>
    <row r="47" spans="1:6" ht="14.4" customHeight="1" x14ac:dyDescent="0.3">
      <c r="A47" s="857" t="s">
        <v>1599</v>
      </c>
      <c r="B47" s="849">
        <v>311.39999999999998</v>
      </c>
      <c r="C47" s="837">
        <v>0.75</v>
      </c>
      <c r="D47" s="849">
        <v>103.8</v>
      </c>
      <c r="E47" s="837">
        <v>0.25</v>
      </c>
      <c r="F47" s="850">
        <v>415.2</v>
      </c>
    </row>
    <row r="48" spans="1:6" ht="14.4" customHeight="1" x14ac:dyDescent="0.3">
      <c r="A48" s="857" t="s">
        <v>1600</v>
      </c>
      <c r="B48" s="849"/>
      <c r="C48" s="837">
        <v>0</v>
      </c>
      <c r="D48" s="849">
        <v>528</v>
      </c>
      <c r="E48" s="837">
        <v>1</v>
      </c>
      <c r="F48" s="850">
        <v>528</v>
      </c>
    </row>
    <row r="49" spans="1:6" ht="14.4" customHeight="1" x14ac:dyDescent="0.3">
      <c r="A49" s="857" t="s">
        <v>1601</v>
      </c>
      <c r="B49" s="849"/>
      <c r="C49" s="837">
        <v>0</v>
      </c>
      <c r="D49" s="849">
        <v>706.25</v>
      </c>
      <c r="E49" s="837">
        <v>1</v>
      </c>
      <c r="F49" s="850">
        <v>706.25</v>
      </c>
    </row>
    <row r="50" spans="1:6" ht="14.4" customHeight="1" x14ac:dyDescent="0.3">
      <c r="A50" s="857" t="s">
        <v>924</v>
      </c>
      <c r="B50" s="849"/>
      <c r="C50" s="837">
        <v>0</v>
      </c>
      <c r="D50" s="849">
        <v>491.82</v>
      </c>
      <c r="E50" s="837">
        <v>1</v>
      </c>
      <c r="F50" s="850">
        <v>491.82</v>
      </c>
    </row>
    <row r="51" spans="1:6" ht="14.4" customHeight="1" x14ac:dyDescent="0.3">
      <c r="A51" s="857" t="s">
        <v>1602</v>
      </c>
      <c r="B51" s="849"/>
      <c r="C51" s="837">
        <v>0</v>
      </c>
      <c r="D51" s="849">
        <v>478.8</v>
      </c>
      <c r="E51" s="837">
        <v>1</v>
      </c>
      <c r="F51" s="850">
        <v>478.8</v>
      </c>
    </row>
    <row r="52" spans="1:6" ht="14.4" customHeight="1" x14ac:dyDescent="0.3">
      <c r="A52" s="857" t="s">
        <v>1603</v>
      </c>
      <c r="B52" s="849">
        <v>0</v>
      </c>
      <c r="C52" s="837"/>
      <c r="D52" s="849"/>
      <c r="E52" s="837"/>
      <c r="F52" s="850">
        <v>0</v>
      </c>
    </row>
    <row r="53" spans="1:6" ht="14.4" customHeight="1" x14ac:dyDescent="0.3">
      <c r="A53" s="857" t="s">
        <v>1604</v>
      </c>
      <c r="B53" s="849"/>
      <c r="C53" s="837">
        <v>0</v>
      </c>
      <c r="D53" s="849">
        <v>286.7</v>
      </c>
      <c r="E53" s="837">
        <v>1</v>
      </c>
      <c r="F53" s="850">
        <v>286.7</v>
      </c>
    </row>
    <row r="54" spans="1:6" ht="14.4" customHeight="1" x14ac:dyDescent="0.3">
      <c r="A54" s="857" t="s">
        <v>923</v>
      </c>
      <c r="B54" s="849"/>
      <c r="C54" s="837">
        <v>0</v>
      </c>
      <c r="D54" s="849">
        <v>396</v>
      </c>
      <c r="E54" s="837">
        <v>1</v>
      </c>
      <c r="F54" s="850">
        <v>396</v>
      </c>
    </row>
    <row r="55" spans="1:6" ht="14.4" customHeight="1" x14ac:dyDescent="0.3">
      <c r="A55" s="857" t="s">
        <v>1605</v>
      </c>
      <c r="B55" s="849"/>
      <c r="C55" s="837">
        <v>0</v>
      </c>
      <c r="D55" s="849">
        <v>70.48</v>
      </c>
      <c r="E55" s="837">
        <v>1</v>
      </c>
      <c r="F55" s="850">
        <v>70.48</v>
      </c>
    </row>
    <row r="56" spans="1:6" ht="14.4" customHeight="1" x14ac:dyDescent="0.3">
      <c r="A56" s="857" t="s">
        <v>1606</v>
      </c>
      <c r="B56" s="849"/>
      <c r="C56" s="837">
        <v>0</v>
      </c>
      <c r="D56" s="849">
        <v>279.81</v>
      </c>
      <c r="E56" s="837">
        <v>1</v>
      </c>
      <c r="F56" s="850">
        <v>279.81</v>
      </c>
    </row>
    <row r="57" spans="1:6" ht="14.4" customHeight="1" x14ac:dyDescent="0.3">
      <c r="A57" s="857" t="s">
        <v>1607</v>
      </c>
      <c r="B57" s="849"/>
      <c r="C57" s="837">
        <v>0</v>
      </c>
      <c r="D57" s="849">
        <v>246.39</v>
      </c>
      <c r="E57" s="837">
        <v>1</v>
      </c>
      <c r="F57" s="850">
        <v>246.39</v>
      </c>
    </row>
    <row r="58" spans="1:6" ht="14.4" customHeight="1" x14ac:dyDescent="0.3">
      <c r="A58" s="857" t="s">
        <v>906</v>
      </c>
      <c r="B58" s="849"/>
      <c r="C58" s="837">
        <v>0</v>
      </c>
      <c r="D58" s="849">
        <v>1349.94</v>
      </c>
      <c r="E58" s="837">
        <v>1</v>
      </c>
      <c r="F58" s="850">
        <v>1349.94</v>
      </c>
    </row>
    <row r="59" spans="1:6" ht="14.4" customHeight="1" x14ac:dyDescent="0.3">
      <c r="A59" s="857" t="s">
        <v>1608</v>
      </c>
      <c r="B59" s="849"/>
      <c r="C59" s="837">
        <v>0</v>
      </c>
      <c r="D59" s="849">
        <v>25.5</v>
      </c>
      <c r="E59" s="837">
        <v>1</v>
      </c>
      <c r="F59" s="850">
        <v>25.5</v>
      </c>
    </row>
    <row r="60" spans="1:6" ht="14.4" customHeight="1" x14ac:dyDescent="0.3">
      <c r="A60" s="857" t="s">
        <v>1609</v>
      </c>
      <c r="B60" s="849"/>
      <c r="C60" s="837">
        <v>0</v>
      </c>
      <c r="D60" s="849">
        <v>186.57</v>
      </c>
      <c r="E60" s="837">
        <v>1</v>
      </c>
      <c r="F60" s="850">
        <v>186.57</v>
      </c>
    </row>
    <row r="61" spans="1:6" ht="14.4" customHeight="1" x14ac:dyDescent="0.3">
      <c r="A61" s="857" t="s">
        <v>911</v>
      </c>
      <c r="B61" s="849"/>
      <c r="C61" s="837">
        <v>0</v>
      </c>
      <c r="D61" s="849">
        <v>135.5</v>
      </c>
      <c r="E61" s="837">
        <v>1</v>
      </c>
      <c r="F61" s="850">
        <v>135.5</v>
      </c>
    </row>
    <row r="62" spans="1:6" ht="14.4" customHeight="1" x14ac:dyDescent="0.3">
      <c r="A62" s="857" t="s">
        <v>922</v>
      </c>
      <c r="B62" s="849"/>
      <c r="C62" s="837"/>
      <c r="D62" s="849">
        <v>0</v>
      </c>
      <c r="E62" s="837"/>
      <c r="F62" s="850">
        <v>0</v>
      </c>
    </row>
    <row r="63" spans="1:6" ht="14.4" customHeight="1" x14ac:dyDescent="0.3">
      <c r="A63" s="857" t="s">
        <v>918</v>
      </c>
      <c r="B63" s="849"/>
      <c r="C63" s="837">
        <v>0</v>
      </c>
      <c r="D63" s="849">
        <v>61.49</v>
      </c>
      <c r="E63" s="837">
        <v>1</v>
      </c>
      <c r="F63" s="850">
        <v>61.49</v>
      </c>
    </row>
    <row r="64" spans="1:6" ht="14.4" customHeight="1" x14ac:dyDescent="0.3">
      <c r="A64" s="857" t="s">
        <v>905</v>
      </c>
      <c r="B64" s="849"/>
      <c r="C64" s="837">
        <v>0</v>
      </c>
      <c r="D64" s="849">
        <v>131.30000000000001</v>
      </c>
      <c r="E64" s="837">
        <v>1</v>
      </c>
      <c r="F64" s="850">
        <v>131.30000000000001</v>
      </c>
    </row>
    <row r="65" spans="1:6" ht="14.4" customHeight="1" thickBot="1" x14ac:dyDescent="0.35">
      <c r="A65" s="858" t="s">
        <v>921</v>
      </c>
      <c r="B65" s="853"/>
      <c r="C65" s="854">
        <v>0</v>
      </c>
      <c r="D65" s="853">
        <v>23.5</v>
      </c>
      <c r="E65" s="854">
        <v>1</v>
      </c>
      <c r="F65" s="855">
        <v>23.5</v>
      </c>
    </row>
    <row r="66" spans="1:6" ht="14.4" customHeight="1" thickBot="1" x14ac:dyDescent="0.35">
      <c r="A66" s="771" t="s">
        <v>3</v>
      </c>
      <c r="B66" s="772">
        <v>17203.319999999996</v>
      </c>
      <c r="C66" s="773">
        <v>8.1649262593154692E-2</v>
      </c>
      <c r="D66" s="772">
        <v>193494.4800000001</v>
      </c>
      <c r="E66" s="773">
        <v>0.91835073740684525</v>
      </c>
      <c r="F66" s="774">
        <v>210697.8000000001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3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{F909EF69-D755-4E60-9309-AECA60CF1108}</x14:id>
        </ext>
      </extLst>
    </cfRule>
  </conditionalFormatting>
  <conditionalFormatting sqref="F42:F6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{C6DB0113-F344-42B2-92E8-D061287CF1BC}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09EF69-D755-4E60-9309-AECA60CF11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F5:F39</xm:sqref>
        </x14:conditionalFormatting>
        <x14:conditionalFormatting xmlns:xm="http://schemas.microsoft.com/office/excel/2006/main">
          <x14:cfRule type="dataBar" id="{C6DB0113-F344-42B2-92E8-D061287CF1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F42:F65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1623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21</v>
      </c>
      <c r="G3" s="47">
        <f>SUBTOTAL(9,G6:G1048576)</f>
        <v>17203.32</v>
      </c>
      <c r="H3" s="48">
        <f>IF(M3=0,0,G3/M3)</f>
        <v>8.164926259315472E-2</v>
      </c>
      <c r="I3" s="47">
        <f>SUBTOTAL(9,I6:I1048576)</f>
        <v>1174</v>
      </c>
      <c r="J3" s="47">
        <f>SUBTOTAL(9,J6:J1048576)</f>
        <v>193494.48000000007</v>
      </c>
      <c r="K3" s="48">
        <f>IF(M3=0,0,J3/M3)</f>
        <v>0.91835073740684536</v>
      </c>
      <c r="L3" s="47">
        <f>SUBTOTAL(9,L6:L1048576)</f>
        <v>1195</v>
      </c>
      <c r="M3" s="49">
        <f>SUBTOTAL(9,M6:M1048576)</f>
        <v>210697.80000000005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1073</v>
      </c>
      <c r="B6" s="825" t="s">
        <v>979</v>
      </c>
      <c r="C6" s="825" t="s">
        <v>980</v>
      </c>
      <c r="D6" s="825" t="s">
        <v>877</v>
      </c>
      <c r="E6" s="825" t="s">
        <v>981</v>
      </c>
      <c r="F6" s="225"/>
      <c r="G6" s="225"/>
      <c r="H6" s="830">
        <v>0</v>
      </c>
      <c r="I6" s="225">
        <v>8</v>
      </c>
      <c r="J6" s="225">
        <v>1234.8800000000001</v>
      </c>
      <c r="K6" s="830">
        <v>1</v>
      </c>
      <c r="L6" s="225">
        <v>8</v>
      </c>
      <c r="M6" s="848">
        <v>1234.8800000000001</v>
      </c>
    </row>
    <row r="7" spans="1:13" ht="14.4" customHeight="1" x14ac:dyDescent="0.3">
      <c r="A7" s="831" t="s">
        <v>1074</v>
      </c>
      <c r="B7" s="832" t="s">
        <v>979</v>
      </c>
      <c r="C7" s="832" t="s">
        <v>980</v>
      </c>
      <c r="D7" s="832" t="s">
        <v>877</v>
      </c>
      <c r="E7" s="832" t="s">
        <v>981</v>
      </c>
      <c r="F7" s="849"/>
      <c r="G7" s="849"/>
      <c r="H7" s="837">
        <v>0</v>
      </c>
      <c r="I7" s="849">
        <v>1</v>
      </c>
      <c r="J7" s="849">
        <v>154.36000000000001</v>
      </c>
      <c r="K7" s="837">
        <v>1</v>
      </c>
      <c r="L7" s="849">
        <v>1</v>
      </c>
      <c r="M7" s="850">
        <v>154.36000000000001</v>
      </c>
    </row>
    <row r="8" spans="1:13" ht="14.4" customHeight="1" x14ac:dyDescent="0.3">
      <c r="A8" s="831" t="s">
        <v>1075</v>
      </c>
      <c r="B8" s="832" t="s">
        <v>1610</v>
      </c>
      <c r="C8" s="832" t="s">
        <v>1529</v>
      </c>
      <c r="D8" s="832" t="s">
        <v>1530</v>
      </c>
      <c r="E8" s="832" t="s">
        <v>1531</v>
      </c>
      <c r="F8" s="849"/>
      <c r="G8" s="849"/>
      <c r="H8" s="837">
        <v>0</v>
      </c>
      <c r="I8" s="849">
        <v>1</v>
      </c>
      <c r="J8" s="849">
        <v>186.57</v>
      </c>
      <c r="K8" s="837">
        <v>1</v>
      </c>
      <c r="L8" s="849">
        <v>1</v>
      </c>
      <c r="M8" s="850">
        <v>186.57</v>
      </c>
    </row>
    <row r="9" spans="1:13" ht="14.4" customHeight="1" x14ac:dyDescent="0.3">
      <c r="A9" s="831" t="s">
        <v>1075</v>
      </c>
      <c r="B9" s="832" t="s">
        <v>979</v>
      </c>
      <c r="C9" s="832" t="s">
        <v>980</v>
      </c>
      <c r="D9" s="832" t="s">
        <v>877</v>
      </c>
      <c r="E9" s="832" t="s">
        <v>981</v>
      </c>
      <c r="F9" s="849"/>
      <c r="G9" s="849"/>
      <c r="H9" s="837">
        <v>0</v>
      </c>
      <c r="I9" s="849">
        <v>69</v>
      </c>
      <c r="J9" s="849">
        <v>10650.840000000004</v>
      </c>
      <c r="K9" s="837">
        <v>1</v>
      </c>
      <c r="L9" s="849">
        <v>69</v>
      </c>
      <c r="M9" s="850">
        <v>10650.840000000004</v>
      </c>
    </row>
    <row r="10" spans="1:13" ht="14.4" customHeight="1" x14ac:dyDescent="0.3">
      <c r="A10" s="831" t="s">
        <v>1075</v>
      </c>
      <c r="B10" s="832" t="s">
        <v>979</v>
      </c>
      <c r="C10" s="832" t="s">
        <v>1049</v>
      </c>
      <c r="D10" s="832" t="s">
        <v>1050</v>
      </c>
      <c r="E10" s="832" t="s">
        <v>1051</v>
      </c>
      <c r="F10" s="849"/>
      <c r="G10" s="849"/>
      <c r="H10" s="837">
        <v>0</v>
      </c>
      <c r="I10" s="849">
        <v>1</v>
      </c>
      <c r="J10" s="849">
        <v>149.52000000000001</v>
      </c>
      <c r="K10" s="837">
        <v>1</v>
      </c>
      <c r="L10" s="849">
        <v>1</v>
      </c>
      <c r="M10" s="850">
        <v>149.52000000000001</v>
      </c>
    </row>
    <row r="11" spans="1:13" ht="14.4" customHeight="1" x14ac:dyDescent="0.3">
      <c r="A11" s="831" t="s">
        <v>1075</v>
      </c>
      <c r="B11" s="832" t="s">
        <v>979</v>
      </c>
      <c r="C11" s="832" t="s">
        <v>1553</v>
      </c>
      <c r="D11" s="832" t="s">
        <v>1554</v>
      </c>
      <c r="E11" s="832" t="s">
        <v>1555</v>
      </c>
      <c r="F11" s="849"/>
      <c r="G11" s="849"/>
      <c r="H11" s="837">
        <v>0</v>
      </c>
      <c r="I11" s="849">
        <v>1</v>
      </c>
      <c r="J11" s="849">
        <v>75.73</v>
      </c>
      <c r="K11" s="837">
        <v>1</v>
      </c>
      <c r="L11" s="849">
        <v>1</v>
      </c>
      <c r="M11" s="850">
        <v>75.73</v>
      </c>
    </row>
    <row r="12" spans="1:13" ht="14.4" customHeight="1" x14ac:dyDescent="0.3">
      <c r="A12" s="831" t="s">
        <v>1075</v>
      </c>
      <c r="B12" s="832" t="s">
        <v>986</v>
      </c>
      <c r="C12" s="832" t="s">
        <v>1115</v>
      </c>
      <c r="D12" s="832" t="s">
        <v>988</v>
      </c>
      <c r="E12" s="832" t="s">
        <v>1116</v>
      </c>
      <c r="F12" s="849"/>
      <c r="G12" s="849"/>
      <c r="H12" s="837">
        <v>0</v>
      </c>
      <c r="I12" s="849">
        <v>1</v>
      </c>
      <c r="J12" s="849">
        <v>272.83</v>
      </c>
      <c r="K12" s="837">
        <v>1</v>
      </c>
      <c r="L12" s="849">
        <v>1</v>
      </c>
      <c r="M12" s="850">
        <v>272.83</v>
      </c>
    </row>
    <row r="13" spans="1:13" ht="14.4" customHeight="1" x14ac:dyDescent="0.3">
      <c r="A13" s="831" t="s">
        <v>1075</v>
      </c>
      <c r="B13" s="832" t="s">
        <v>1611</v>
      </c>
      <c r="C13" s="832" t="s">
        <v>1519</v>
      </c>
      <c r="D13" s="832" t="s">
        <v>1520</v>
      </c>
      <c r="E13" s="832" t="s">
        <v>1521</v>
      </c>
      <c r="F13" s="849"/>
      <c r="G13" s="849"/>
      <c r="H13" s="837">
        <v>0</v>
      </c>
      <c r="I13" s="849">
        <v>3</v>
      </c>
      <c r="J13" s="849">
        <v>359.1</v>
      </c>
      <c r="K13" s="837">
        <v>1</v>
      </c>
      <c r="L13" s="849">
        <v>3</v>
      </c>
      <c r="M13" s="850">
        <v>359.1</v>
      </c>
    </row>
    <row r="14" spans="1:13" ht="14.4" customHeight="1" x14ac:dyDescent="0.3">
      <c r="A14" s="831" t="s">
        <v>1075</v>
      </c>
      <c r="B14" s="832" t="s">
        <v>1016</v>
      </c>
      <c r="C14" s="832" t="s">
        <v>1017</v>
      </c>
      <c r="D14" s="832" t="s">
        <v>735</v>
      </c>
      <c r="E14" s="832" t="s">
        <v>737</v>
      </c>
      <c r="F14" s="849"/>
      <c r="G14" s="849"/>
      <c r="H14" s="837"/>
      <c r="I14" s="849">
        <v>4</v>
      </c>
      <c r="J14" s="849">
        <v>0</v>
      </c>
      <c r="K14" s="837"/>
      <c r="L14" s="849">
        <v>4</v>
      </c>
      <c r="M14" s="850">
        <v>0</v>
      </c>
    </row>
    <row r="15" spans="1:13" ht="14.4" customHeight="1" x14ac:dyDescent="0.3">
      <c r="A15" s="831" t="s">
        <v>1075</v>
      </c>
      <c r="B15" s="832" t="s">
        <v>1612</v>
      </c>
      <c r="C15" s="832" t="s">
        <v>1522</v>
      </c>
      <c r="D15" s="832" t="s">
        <v>619</v>
      </c>
      <c r="E15" s="832" t="s">
        <v>620</v>
      </c>
      <c r="F15" s="849"/>
      <c r="G15" s="849"/>
      <c r="H15" s="837">
        <v>0</v>
      </c>
      <c r="I15" s="849">
        <v>1</v>
      </c>
      <c r="J15" s="849">
        <v>132</v>
      </c>
      <c r="K15" s="837">
        <v>1</v>
      </c>
      <c r="L15" s="849">
        <v>1</v>
      </c>
      <c r="M15" s="850">
        <v>132</v>
      </c>
    </row>
    <row r="16" spans="1:13" ht="14.4" customHeight="1" x14ac:dyDescent="0.3">
      <c r="A16" s="831" t="s">
        <v>1075</v>
      </c>
      <c r="B16" s="832" t="s">
        <v>1613</v>
      </c>
      <c r="C16" s="832" t="s">
        <v>1156</v>
      </c>
      <c r="D16" s="832" t="s">
        <v>1157</v>
      </c>
      <c r="E16" s="832" t="s">
        <v>1158</v>
      </c>
      <c r="F16" s="849"/>
      <c r="G16" s="849"/>
      <c r="H16" s="837">
        <v>0</v>
      </c>
      <c r="I16" s="849">
        <v>1</v>
      </c>
      <c r="J16" s="849">
        <v>141.25</v>
      </c>
      <c r="K16" s="837">
        <v>1</v>
      </c>
      <c r="L16" s="849">
        <v>1</v>
      </c>
      <c r="M16" s="850">
        <v>141.25</v>
      </c>
    </row>
    <row r="17" spans="1:13" ht="14.4" customHeight="1" x14ac:dyDescent="0.3">
      <c r="A17" s="831" t="s">
        <v>1076</v>
      </c>
      <c r="B17" s="832" t="s">
        <v>979</v>
      </c>
      <c r="C17" s="832" t="s">
        <v>980</v>
      </c>
      <c r="D17" s="832" t="s">
        <v>877</v>
      </c>
      <c r="E17" s="832" t="s">
        <v>981</v>
      </c>
      <c r="F17" s="849"/>
      <c r="G17" s="849"/>
      <c r="H17" s="837">
        <v>0</v>
      </c>
      <c r="I17" s="849">
        <v>88</v>
      </c>
      <c r="J17" s="849">
        <v>13583.680000000006</v>
      </c>
      <c r="K17" s="837">
        <v>1</v>
      </c>
      <c r="L17" s="849">
        <v>88</v>
      </c>
      <c r="M17" s="850">
        <v>13583.680000000006</v>
      </c>
    </row>
    <row r="18" spans="1:13" ht="14.4" customHeight="1" x14ac:dyDescent="0.3">
      <c r="A18" s="831" t="s">
        <v>1076</v>
      </c>
      <c r="B18" s="832" t="s">
        <v>986</v>
      </c>
      <c r="C18" s="832" t="s">
        <v>987</v>
      </c>
      <c r="D18" s="832" t="s">
        <v>988</v>
      </c>
      <c r="E18" s="832" t="s">
        <v>827</v>
      </c>
      <c r="F18" s="849"/>
      <c r="G18" s="849"/>
      <c r="H18" s="837">
        <v>0</v>
      </c>
      <c r="I18" s="849">
        <v>3</v>
      </c>
      <c r="J18" s="849">
        <v>511.56000000000006</v>
      </c>
      <c r="K18" s="837">
        <v>1</v>
      </c>
      <c r="L18" s="849">
        <v>3</v>
      </c>
      <c r="M18" s="850">
        <v>511.56000000000006</v>
      </c>
    </row>
    <row r="19" spans="1:13" ht="14.4" customHeight="1" x14ac:dyDescent="0.3">
      <c r="A19" s="831" t="s">
        <v>1076</v>
      </c>
      <c r="B19" s="832" t="s">
        <v>986</v>
      </c>
      <c r="C19" s="832" t="s">
        <v>1115</v>
      </c>
      <c r="D19" s="832" t="s">
        <v>988</v>
      </c>
      <c r="E19" s="832" t="s">
        <v>1116</v>
      </c>
      <c r="F19" s="849"/>
      <c r="G19" s="849"/>
      <c r="H19" s="837">
        <v>0</v>
      </c>
      <c r="I19" s="849">
        <v>3</v>
      </c>
      <c r="J19" s="849">
        <v>818.49</v>
      </c>
      <c r="K19" s="837">
        <v>1</v>
      </c>
      <c r="L19" s="849">
        <v>3</v>
      </c>
      <c r="M19" s="850">
        <v>818.49</v>
      </c>
    </row>
    <row r="20" spans="1:13" ht="14.4" customHeight="1" x14ac:dyDescent="0.3">
      <c r="A20" s="831" t="s">
        <v>1076</v>
      </c>
      <c r="B20" s="832" t="s">
        <v>1016</v>
      </c>
      <c r="C20" s="832" t="s">
        <v>1017</v>
      </c>
      <c r="D20" s="832" t="s">
        <v>735</v>
      </c>
      <c r="E20" s="832" t="s">
        <v>737</v>
      </c>
      <c r="F20" s="849"/>
      <c r="G20" s="849"/>
      <c r="H20" s="837"/>
      <c r="I20" s="849">
        <v>5</v>
      </c>
      <c r="J20" s="849">
        <v>0</v>
      </c>
      <c r="K20" s="837"/>
      <c r="L20" s="849">
        <v>5</v>
      </c>
      <c r="M20" s="850">
        <v>0</v>
      </c>
    </row>
    <row r="21" spans="1:13" ht="14.4" customHeight="1" x14ac:dyDescent="0.3">
      <c r="A21" s="831" t="s">
        <v>1076</v>
      </c>
      <c r="B21" s="832" t="s">
        <v>1613</v>
      </c>
      <c r="C21" s="832" t="s">
        <v>1156</v>
      </c>
      <c r="D21" s="832" t="s">
        <v>1157</v>
      </c>
      <c r="E21" s="832" t="s">
        <v>1158</v>
      </c>
      <c r="F21" s="849"/>
      <c r="G21" s="849"/>
      <c r="H21" s="837">
        <v>0</v>
      </c>
      <c r="I21" s="849">
        <v>1</v>
      </c>
      <c r="J21" s="849">
        <v>141.25</v>
      </c>
      <c r="K21" s="837">
        <v>1</v>
      </c>
      <c r="L21" s="849">
        <v>1</v>
      </c>
      <c r="M21" s="850">
        <v>141.25</v>
      </c>
    </row>
    <row r="22" spans="1:13" ht="14.4" customHeight="1" x14ac:dyDescent="0.3">
      <c r="A22" s="831" t="s">
        <v>1077</v>
      </c>
      <c r="B22" s="832" t="s">
        <v>979</v>
      </c>
      <c r="C22" s="832" t="s">
        <v>980</v>
      </c>
      <c r="D22" s="832" t="s">
        <v>877</v>
      </c>
      <c r="E22" s="832" t="s">
        <v>981</v>
      </c>
      <c r="F22" s="849"/>
      <c r="G22" s="849"/>
      <c r="H22" s="837">
        <v>0</v>
      </c>
      <c r="I22" s="849">
        <v>109</v>
      </c>
      <c r="J22" s="849">
        <v>16825.240000000002</v>
      </c>
      <c r="K22" s="837">
        <v>1</v>
      </c>
      <c r="L22" s="849">
        <v>109</v>
      </c>
      <c r="M22" s="850">
        <v>16825.240000000002</v>
      </c>
    </row>
    <row r="23" spans="1:13" ht="14.4" customHeight="1" x14ac:dyDescent="0.3">
      <c r="A23" s="831" t="s">
        <v>1077</v>
      </c>
      <c r="B23" s="832" t="s">
        <v>979</v>
      </c>
      <c r="C23" s="832" t="s">
        <v>1402</v>
      </c>
      <c r="D23" s="832" t="s">
        <v>1403</v>
      </c>
      <c r="E23" s="832" t="s">
        <v>1404</v>
      </c>
      <c r="F23" s="849"/>
      <c r="G23" s="849"/>
      <c r="H23" s="837">
        <v>0</v>
      </c>
      <c r="I23" s="849">
        <v>1</v>
      </c>
      <c r="J23" s="849">
        <v>111.22</v>
      </c>
      <c r="K23" s="837">
        <v>1</v>
      </c>
      <c r="L23" s="849">
        <v>1</v>
      </c>
      <c r="M23" s="850">
        <v>111.22</v>
      </c>
    </row>
    <row r="24" spans="1:13" ht="14.4" customHeight="1" x14ac:dyDescent="0.3">
      <c r="A24" s="831" t="s">
        <v>1077</v>
      </c>
      <c r="B24" s="832" t="s">
        <v>986</v>
      </c>
      <c r="C24" s="832" t="s">
        <v>987</v>
      </c>
      <c r="D24" s="832" t="s">
        <v>988</v>
      </c>
      <c r="E24" s="832" t="s">
        <v>827</v>
      </c>
      <c r="F24" s="849"/>
      <c r="G24" s="849"/>
      <c r="H24" s="837">
        <v>0</v>
      </c>
      <c r="I24" s="849">
        <v>2</v>
      </c>
      <c r="J24" s="849">
        <v>341.04</v>
      </c>
      <c r="K24" s="837">
        <v>1</v>
      </c>
      <c r="L24" s="849">
        <v>2</v>
      </c>
      <c r="M24" s="850">
        <v>341.04</v>
      </c>
    </row>
    <row r="25" spans="1:13" ht="14.4" customHeight="1" x14ac:dyDescent="0.3">
      <c r="A25" s="831" t="s">
        <v>1077</v>
      </c>
      <c r="B25" s="832" t="s">
        <v>1016</v>
      </c>
      <c r="C25" s="832" t="s">
        <v>1017</v>
      </c>
      <c r="D25" s="832" t="s">
        <v>735</v>
      </c>
      <c r="E25" s="832" t="s">
        <v>737</v>
      </c>
      <c r="F25" s="849"/>
      <c r="G25" s="849"/>
      <c r="H25" s="837"/>
      <c r="I25" s="849">
        <v>10</v>
      </c>
      <c r="J25" s="849">
        <v>0</v>
      </c>
      <c r="K25" s="837"/>
      <c r="L25" s="849">
        <v>10</v>
      </c>
      <c r="M25" s="850">
        <v>0</v>
      </c>
    </row>
    <row r="26" spans="1:13" ht="14.4" customHeight="1" x14ac:dyDescent="0.3">
      <c r="A26" s="831" t="s">
        <v>1078</v>
      </c>
      <c r="B26" s="832" t="s">
        <v>979</v>
      </c>
      <c r="C26" s="832" t="s">
        <v>980</v>
      </c>
      <c r="D26" s="832" t="s">
        <v>877</v>
      </c>
      <c r="E26" s="832" t="s">
        <v>981</v>
      </c>
      <c r="F26" s="849"/>
      <c r="G26" s="849"/>
      <c r="H26" s="837">
        <v>0</v>
      </c>
      <c r="I26" s="849">
        <v>14</v>
      </c>
      <c r="J26" s="849">
        <v>2161.0400000000009</v>
      </c>
      <c r="K26" s="837">
        <v>1</v>
      </c>
      <c r="L26" s="849">
        <v>14</v>
      </c>
      <c r="M26" s="850">
        <v>2161.0400000000009</v>
      </c>
    </row>
    <row r="27" spans="1:13" ht="14.4" customHeight="1" x14ac:dyDescent="0.3">
      <c r="A27" s="831" t="s">
        <v>1079</v>
      </c>
      <c r="B27" s="832" t="s">
        <v>979</v>
      </c>
      <c r="C27" s="832" t="s">
        <v>980</v>
      </c>
      <c r="D27" s="832" t="s">
        <v>877</v>
      </c>
      <c r="E27" s="832" t="s">
        <v>981</v>
      </c>
      <c r="F27" s="849"/>
      <c r="G27" s="849"/>
      <c r="H27" s="837">
        <v>0</v>
      </c>
      <c r="I27" s="849">
        <v>22</v>
      </c>
      <c r="J27" s="849">
        <v>3395.9200000000014</v>
      </c>
      <c r="K27" s="837">
        <v>1</v>
      </c>
      <c r="L27" s="849">
        <v>22</v>
      </c>
      <c r="M27" s="850">
        <v>3395.9200000000014</v>
      </c>
    </row>
    <row r="28" spans="1:13" ht="14.4" customHeight="1" x14ac:dyDescent="0.3">
      <c r="A28" s="831" t="s">
        <v>1079</v>
      </c>
      <c r="B28" s="832" t="s">
        <v>979</v>
      </c>
      <c r="C28" s="832" t="s">
        <v>1049</v>
      </c>
      <c r="D28" s="832" t="s">
        <v>1050</v>
      </c>
      <c r="E28" s="832" t="s">
        <v>1051</v>
      </c>
      <c r="F28" s="849"/>
      <c r="G28" s="849"/>
      <c r="H28" s="837">
        <v>0</v>
      </c>
      <c r="I28" s="849">
        <v>4</v>
      </c>
      <c r="J28" s="849">
        <v>598.08000000000004</v>
      </c>
      <c r="K28" s="837">
        <v>1</v>
      </c>
      <c r="L28" s="849">
        <v>4</v>
      </c>
      <c r="M28" s="850">
        <v>598.08000000000004</v>
      </c>
    </row>
    <row r="29" spans="1:13" ht="14.4" customHeight="1" x14ac:dyDescent="0.3">
      <c r="A29" s="831" t="s">
        <v>1079</v>
      </c>
      <c r="B29" s="832" t="s">
        <v>979</v>
      </c>
      <c r="C29" s="832" t="s">
        <v>1423</v>
      </c>
      <c r="D29" s="832" t="s">
        <v>1424</v>
      </c>
      <c r="E29" s="832" t="s">
        <v>1425</v>
      </c>
      <c r="F29" s="849"/>
      <c r="G29" s="849"/>
      <c r="H29" s="837">
        <v>0</v>
      </c>
      <c r="I29" s="849">
        <v>1</v>
      </c>
      <c r="J29" s="849">
        <v>80.28</v>
      </c>
      <c r="K29" s="837">
        <v>1</v>
      </c>
      <c r="L29" s="849">
        <v>1</v>
      </c>
      <c r="M29" s="850">
        <v>80.28</v>
      </c>
    </row>
    <row r="30" spans="1:13" ht="14.4" customHeight="1" x14ac:dyDescent="0.3">
      <c r="A30" s="831" t="s">
        <v>1079</v>
      </c>
      <c r="B30" s="832" t="s">
        <v>979</v>
      </c>
      <c r="C30" s="832" t="s">
        <v>1047</v>
      </c>
      <c r="D30" s="832" t="s">
        <v>877</v>
      </c>
      <c r="E30" s="832" t="s">
        <v>1048</v>
      </c>
      <c r="F30" s="849"/>
      <c r="G30" s="849"/>
      <c r="H30" s="837">
        <v>0</v>
      </c>
      <c r="I30" s="849">
        <v>5</v>
      </c>
      <c r="J30" s="849">
        <v>1125.3</v>
      </c>
      <c r="K30" s="837">
        <v>1</v>
      </c>
      <c r="L30" s="849">
        <v>5</v>
      </c>
      <c r="M30" s="850">
        <v>1125.3</v>
      </c>
    </row>
    <row r="31" spans="1:13" ht="14.4" customHeight="1" x14ac:dyDescent="0.3">
      <c r="A31" s="831" t="s">
        <v>1079</v>
      </c>
      <c r="B31" s="832" t="s">
        <v>979</v>
      </c>
      <c r="C31" s="832" t="s">
        <v>1426</v>
      </c>
      <c r="D31" s="832" t="s">
        <v>877</v>
      </c>
      <c r="E31" s="832" t="s">
        <v>981</v>
      </c>
      <c r="F31" s="849">
        <v>4</v>
      </c>
      <c r="G31" s="849">
        <v>617.44000000000005</v>
      </c>
      <c r="H31" s="837">
        <v>1</v>
      </c>
      <c r="I31" s="849"/>
      <c r="J31" s="849"/>
      <c r="K31" s="837">
        <v>0</v>
      </c>
      <c r="L31" s="849">
        <v>4</v>
      </c>
      <c r="M31" s="850">
        <v>617.44000000000005</v>
      </c>
    </row>
    <row r="32" spans="1:13" ht="14.4" customHeight="1" x14ac:dyDescent="0.3">
      <c r="A32" s="831" t="s">
        <v>1079</v>
      </c>
      <c r="B32" s="832" t="s">
        <v>986</v>
      </c>
      <c r="C32" s="832" t="s">
        <v>1295</v>
      </c>
      <c r="D32" s="832" t="s">
        <v>1296</v>
      </c>
      <c r="E32" s="832" t="s">
        <v>1297</v>
      </c>
      <c r="F32" s="849">
        <v>1</v>
      </c>
      <c r="G32" s="849">
        <v>238.72</v>
      </c>
      <c r="H32" s="837">
        <v>1</v>
      </c>
      <c r="I32" s="849"/>
      <c r="J32" s="849"/>
      <c r="K32" s="837">
        <v>0</v>
      </c>
      <c r="L32" s="849">
        <v>1</v>
      </c>
      <c r="M32" s="850">
        <v>238.72</v>
      </c>
    </row>
    <row r="33" spans="1:13" ht="14.4" customHeight="1" x14ac:dyDescent="0.3">
      <c r="A33" s="831" t="s">
        <v>1079</v>
      </c>
      <c r="B33" s="832" t="s">
        <v>986</v>
      </c>
      <c r="C33" s="832" t="s">
        <v>1115</v>
      </c>
      <c r="D33" s="832" t="s">
        <v>988</v>
      </c>
      <c r="E33" s="832" t="s">
        <v>1116</v>
      </c>
      <c r="F33" s="849"/>
      <c r="G33" s="849"/>
      <c r="H33" s="837">
        <v>0</v>
      </c>
      <c r="I33" s="849">
        <v>1</v>
      </c>
      <c r="J33" s="849">
        <v>272.83</v>
      </c>
      <c r="K33" s="837">
        <v>1</v>
      </c>
      <c r="L33" s="849">
        <v>1</v>
      </c>
      <c r="M33" s="850">
        <v>272.83</v>
      </c>
    </row>
    <row r="34" spans="1:13" ht="14.4" customHeight="1" x14ac:dyDescent="0.3">
      <c r="A34" s="831" t="s">
        <v>1079</v>
      </c>
      <c r="B34" s="832" t="s">
        <v>1016</v>
      </c>
      <c r="C34" s="832" t="s">
        <v>1017</v>
      </c>
      <c r="D34" s="832" t="s">
        <v>735</v>
      </c>
      <c r="E34" s="832" t="s">
        <v>737</v>
      </c>
      <c r="F34" s="849"/>
      <c r="G34" s="849"/>
      <c r="H34" s="837"/>
      <c r="I34" s="849">
        <v>10</v>
      </c>
      <c r="J34" s="849">
        <v>0</v>
      </c>
      <c r="K34" s="837"/>
      <c r="L34" s="849">
        <v>10</v>
      </c>
      <c r="M34" s="850">
        <v>0</v>
      </c>
    </row>
    <row r="35" spans="1:13" ht="14.4" customHeight="1" x14ac:dyDescent="0.3">
      <c r="A35" s="831" t="s">
        <v>1079</v>
      </c>
      <c r="B35" s="832" t="s">
        <v>1614</v>
      </c>
      <c r="C35" s="832" t="s">
        <v>1405</v>
      </c>
      <c r="D35" s="832" t="s">
        <v>1406</v>
      </c>
      <c r="E35" s="832" t="s">
        <v>1376</v>
      </c>
      <c r="F35" s="849"/>
      <c r="G35" s="849"/>
      <c r="H35" s="837">
        <v>0</v>
      </c>
      <c r="I35" s="849">
        <v>1</v>
      </c>
      <c r="J35" s="849">
        <v>103.8</v>
      </c>
      <c r="K35" s="837">
        <v>1</v>
      </c>
      <c r="L35" s="849">
        <v>1</v>
      </c>
      <c r="M35" s="850">
        <v>103.8</v>
      </c>
    </row>
    <row r="36" spans="1:13" ht="14.4" customHeight="1" x14ac:dyDescent="0.3">
      <c r="A36" s="831" t="s">
        <v>1080</v>
      </c>
      <c r="B36" s="832" t="s">
        <v>946</v>
      </c>
      <c r="C36" s="832" t="s">
        <v>951</v>
      </c>
      <c r="D36" s="832" t="s">
        <v>666</v>
      </c>
      <c r="E36" s="832" t="s">
        <v>952</v>
      </c>
      <c r="F36" s="849"/>
      <c r="G36" s="849"/>
      <c r="H36" s="837">
        <v>0</v>
      </c>
      <c r="I36" s="849">
        <v>1</v>
      </c>
      <c r="J36" s="849">
        <v>490.89</v>
      </c>
      <c r="K36" s="837">
        <v>1</v>
      </c>
      <c r="L36" s="849">
        <v>1</v>
      </c>
      <c r="M36" s="850">
        <v>490.89</v>
      </c>
    </row>
    <row r="37" spans="1:13" ht="14.4" customHeight="1" x14ac:dyDescent="0.3">
      <c r="A37" s="831" t="s">
        <v>1080</v>
      </c>
      <c r="B37" s="832" t="s">
        <v>1615</v>
      </c>
      <c r="C37" s="832" t="s">
        <v>1175</v>
      </c>
      <c r="D37" s="832" t="s">
        <v>1176</v>
      </c>
      <c r="E37" s="832" t="s">
        <v>620</v>
      </c>
      <c r="F37" s="849"/>
      <c r="G37" s="849"/>
      <c r="H37" s="837">
        <v>0</v>
      </c>
      <c r="I37" s="849">
        <v>2</v>
      </c>
      <c r="J37" s="849">
        <v>286.7</v>
      </c>
      <c r="K37" s="837">
        <v>1</v>
      </c>
      <c r="L37" s="849">
        <v>2</v>
      </c>
      <c r="M37" s="850">
        <v>286.7</v>
      </c>
    </row>
    <row r="38" spans="1:13" ht="14.4" customHeight="1" x14ac:dyDescent="0.3">
      <c r="A38" s="831" t="s">
        <v>1080</v>
      </c>
      <c r="B38" s="832" t="s">
        <v>979</v>
      </c>
      <c r="C38" s="832" t="s">
        <v>980</v>
      </c>
      <c r="D38" s="832" t="s">
        <v>877</v>
      </c>
      <c r="E38" s="832" t="s">
        <v>981</v>
      </c>
      <c r="F38" s="849"/>
      <c r="G38" s="849"/>
      <c r="H38" s="837">
        <v>0</v>
      </c>
      <c r="I38" s="849">
        <v>90</v>
      </c>
      <c r="J38" s="849">
        <v>13892.400000000007</v>
      </c>
      <c r="K38" s="837">
        <v>1</v>
      </c>
      <c r="L38" s="849">
        <v>90</v>
      </c>
      <c r="M38" s="850">
        <v>13892.400000000007</v>
      </c>
    </row>
    <row r="39" spans="1:13" ht="14.4" customHeight="1" x14ac:dyDescent="0.3">
      <c r="A39" s="831" t="s">
        <v>1080</v>
      </c>
      <c r="B39" s="832" t="s">
        <v>979</v>
      </c>
      <c r="C39" s="832" t="s">
        <v>1402</v>
      </c>
      <c r="D39" s="832" t="s">
        <v>1403</v>
      </c>
      <c r="E39" s="832" t="s">
        <v>1404</v>
      </c>
      <c r="F39" s="849"/>
      <c r="G39" s="849"/>
      <c r="H39" s="837">
        <v>0</v>
      </c>
      <c r="I39" s="849">
        <v>1</v>
      </c>
      <c r="J39" s="849">
        <v>111.22</v>
      </c>
      <c r="K39" s="837">
        <v>1</v>
      </c>
      <c r="L39" s="849">
        <v>1</v>
      </c>
      <c r="M39" s="850">
        <v>111.22</v>
      </c>
    </row>
    <row r="40" spans="1:13" ht="14.4" customHeight="1" x14ac:dyDescent="0.3">
      <c r="A40" s="831" t="s">
        <v>1080</v>
      </c>
      <c r="B40" s="832" t="s">
        <v>979</v>
      </c>
      <c r="C40" s="832" t="s">
        <v>1553</v>
      </c>
      <c r="D40" s="832" t="s">
        <v>1554</v>
      </c>
      <c r="E40" s="832" t="s">
        <v>1555</v>
      </c>
      <c r="F40" s="849"/>
      <c r="G40" s="849"/>
      <c r="H40" s="837">
        <v>0</v>
      </c>
      <c r="I40" s="849">
        <v>3</v>
      </c>
      <c r="J40" s="849">
        <v>227.19</v>
      </c>
      <c r="K40" s="837">
        <v>1</v>
      </c>
      <c r="L40" s="849">
        <v>3</v>
      </c>
      <c r="M40" s="850">
        <v>227.19</v>
      </c>
    </row>
    <row r="41" spans="1:13" ht="14.4" customHeight="1" x14ac:dyDescent="0.3">
      <c r="A41" s="831" t="s">
        <v>1080</v>
      </c>
      <c r="B41" s="832" t="s">
        <v>986</v>
      </c>
      <c r="C41" s="832" t="s">
        <v>987</v>
      </c>
      <c r="D41" s="832" t="s">
        <v>988</v>
      </c>
      <c r="E41" s="832" t="s">
        <v>827</v>
      </c>
      <c r="F41" s="849"/>
      <c r="G41" s="849"/>
      <c r="H41" s="837">
        <v>0</v>
      </c>
      <c r="I41" s="849">
        <v>1</v>
      </c>
      <c r="J41" s="849">
        <v>170.52</v>
      </c>
      <c r="K41" s="837">
        <v>1</v>
      </c>
      <c r="L41" s="849">
        <v>1</v>
      </c>
      <c r="M41" s="850">
        <v>170.52</v>
      </c>
    </row>
    <row r="42" spans="1:13" ht="14.4" customHeight="1" x14ac:dyDescent="0.3">
      <c r="A42" s="831" t="s">
        <v>1080</v>
      </c>
      <c r="B42" s="832" t="s">
        <v>986</v>
      </c>
      <c r="C42" s="832" t="s">
        <v>1115</v>
      </c>
      <c r="D42" s="832" t="s">
        <v>988</v>
      </c>
      <c r="E42" s="832" t="s">
        <v>1116</v>
      </c>
      <c r="F42" s="849"/>
      <c r="G42" s="849"/>
      <c r="H42" s="837">
        <v>0</v>
      </c>
      <c r="I42" s="849">
        <v>1</v>
      </c>
      <c r="J42" s="849">
        <v>272.83</v>
      </c>
      <c r="K42" s="837">
        <v>1</v>
      </c>
      <c r="L42" s="849">
        <v>1</v>
      </c>
      <c r="M42" s="850">
        <v>272.83</v>
      </c>
    </row>
    <row r="43" spans="1:13" ht="14.4" customHeight="1" x14ac:dyDescent="0.3">
      <c r="A43" s="831" t="s">
        <v>1080</v>
      </c>
      <c r="B43" s="832" t="s">
        <v>1016</v>
      </c>
      <c r="C43" s="832" t="s">
        <v>1017</v>
      </c>
      <c r="D43" s="832" t="s">
        <v>735</v>
      </c>
      <c r="E43" s="832" t="s">
        <v>737</v>
      </c>
      <c r="F43" s="849"/>
      <c r="G43" s="849"/>
      <c r="H43" s="837"/>
      <c r="I43" s="849">
        <v>5</v>
      </c>
      <c r="J43" s="849">
        <v>0</v>
      </c>
      <c r="K43" s="837"/>
      <c r="L43" s="849">
        <v>5</v>
      </c>
      <c r="M43" s="850">
        <v>0</v>
      </c>
    </row>
    <row r="44" spans="1:13" ht="14.4" customHeight="1" x14ac:dyDescent="0.3">
      <c r="A44" s="831" t="s">
        <v>1080</v>
      </c>
      <c r="B44" s="832" t="s">
        <v>1016</v>
      </c>
      <c r="C44" s="832" t="s">
        <v>1018</v>
      </c>
      <c r="D44" s="832" t="s">
        <v>735</v>
      </c>
      <c r="E44" s="832" t="s">
        <v>1019</v>
      </c>
      <c r="F44" s="849"/>
      <c r="G44" s="849"/>
      <c r="H44" s="837">
        <v>0</v>
      </c>
      <c r="I44" s="849">
        <v>1</v>
      </c>
      <c r="J44" s="849">
        <v>61.49</v>
      </c>
      <c r="K44" s="837">
        <v>1</v>
      </c>
      <c r="L44" s="849">
        <v>1</v>
      </c>
      <c r="M44" s="850">
        <v>61.49</v>
      </c>
    </row>
    <row r="45" spans="1:13" ht="14.4" customHeight="1" x14ac:dyDescent="0.3">
      <c r="A45" s="831" t="s">
        <v>1080</v>
      </c>
      <c r="B45" s="832" t="s">
        <v>1035</v>
      </c>
      <c r="C45" s="832" t="s">
        <v>1036</v>
      </c>
      <c r="D45" s="832" t="s">
        <v>608</v>
      </c>
      <c r="E45" s="832" t="s">
        <v>620</v>
      </c>
      <c r="F45" s="849"/>
      <c r="G45" s="849"/>
      <c r="H45" s="837">
        <v>0</v>
      </c>
      <c r="I45" s="849">
        <v>3</v>
      </c>
      <c r="J45" s="849">
        <v>396</v>
      </c>
      <c r="K45" s="837">
        <v>1</v>
      </c>
      <c r="L45" s="849">
        <v>3</v>
      </c>
      <c r="M45" s="850">
        <v>396</v>
      </c>
    </row>
    <row r="46" spans="1:13" ht="14.4" customHeight="1" x14ac:dyDescent="0.3">
      <c r="A46" s="831" t="s">
        <v>1080</v>
      </c>
      <c r="B46" s="832" t="s">
        <v>1037</v>
      </c>
      <c r="C46" s="832" t="s">
        <v>1041</v>
      </c>
      <c r="D46" s="832" t="s">
        <v>1039</v>
      </c>
      <c r="E46" s="832" t="s">
        <v>1042</v>
      </c>
      <c r="F46" s="849"/>
      <c r="G46" s="849"/>
      <c r="H46" s="837">
        <v>0</v>
      </c>
      <c r="I46" s="849">
        <v>2</v>
      </c>
      <c r="J46" s="849">
        <v>491.82</v>
      </c>
      <c r="K46" s="837">
        <v>1</v>
      </c>
      <c r="L46" s="849">
        <v>2</v>
      </c>
      <c r="M46" s="850">
        <v>491.82</v>
      </c>
    </row>
    <row r="47" spans="1:13" ht="14.4" customHeight="1" x14ac:dyDescent="0.3">
      <c r="A47" s="831" t="s">
        <v>1080</v>
      </c>
      <c r="B47" s="832" t="s">
        <v>1613</v>
      </c>
      <c r="C47" s="832" t="s">
        <v>1156</v>
      </c>
      <c r="D47" s="832" t="s">
        <v>1157</v>
      </c>
      <c r="E47" s="832" t="s">
        <v>1158</v>
      </c>
      <c r="F47" s="849"/>
      <c r="G47" s="849"/>
      <c r="H47" s="837">
        <v>0</v>
      </c>
      <c r="I47" s="849">
        <v>1</v>
      </c>
      <c r="J47" s="849">
        <v>141.25</v>
      </c>
      <c r="K47" s="837">
        <v>1</v>
      </c>
      <c r="L47" s="849">
        <v>1</v>
      </c>
      <c r="M47" s="850">
        <v>141.25</v>
      </c>
    </row>
    <row r="48" spans="1:13" ht="14.4" customHeight="1" x14ac:dyDescent="0.3">
      <c r="A48" s="831" t="s">
        <v>1081</v>
      </c>
      <c r="B48" s="832" t="s">
        <v>979</v>
      </c>
      <c r="C48" s="832" t="s">
        <v>980</v>
      </c>
      <c r="D48" s="832" t="s">
        <v>877</v>
      </c>
      <c r="E48" s="832" t="s">
        <v>981</v>
      </c>
      <c r="F48" s="849"/>
      <c r="G48" s="849"/>
      <c r="H48" s="837">
        <v>0</v>
      </c>
      <c r="I48" s="849">
        <v>1</v>
      </c>
      <c r="J48" s="849">
        <v>154.36000000000001</v>
      </c>
      <c r="K48" s="837">
        <v>1</v>
      </c>
      <c r="L48" s="849">
        <v>1</v>
      </c>
      <c r="M48" s="850">
        <v>154.36000000000001</v>
      </c>
    </row>
    <row r="49" spans="1:13" ht="14.4" customHeight="1" x14ac:dyDescent="0.3">
      <c r="A49" s="831" t="s">
        <v>1081</v>
      </c>
      <c r="B49" s="832" t="s">
        <v>979</v>
      </c>
      <c r="C49" s="832" t="s">
        <v>1553</v>
      </c>
      <c r="D49" s="832" t="s">
        <v>1554</v>
      </c>
      <c r="E49" s="832" t="s">
        <v>1555</v>
      </c>
      <c r="F49" s="849"/>
      <c r="G49" s="849"/>
      <c r="H49" s="837">
        <v>0</v>
      </c>
      <c r="I49" s="849">
        <v>1</v>
      </c>
      <c r="J49" s="849">
        <v>75.73</v>
      </c>
      <c r="K49" s="837">
        <v>1</v>
      </c>
      <c r="L49" s="849">
        <v>1</v>
      </c>
      <c r="M49" s="850">
        <v>75.73</v>
      </c>
    </row>
    <row r="50" spans="1:13" ht="14.4" customHeight="1" x14ac:dyDescent="0.3">
      <c r="A50" s="831" t="s">
        <v>1082</v>
      </c>
      <c r="B50" s="832" t="s">
        <v>946</v>
      </c>
      <c r="C50" s="832" t="s">
        <v>951</v>
      </c>
      <c r="D50" s="832" t="s">
        <v>666</v>
      </c>
      <c r="E50" s="832" t="s">
        <v>952</v>
      </c>
      <c r="F50" s="849"/>
      <c r="G50" s="849"/>
      <c r="H50" s="837">
        <v>0</v>
      </c>
      <c r="I50" s="849">
        <v>1</v>
      </c>
      <c r="J50" s="849">
        <v>490.89</v>
      </c>
      <c r="K50" s="837">
        <v>1</v>
      </c>
      <c r="L50" s="849">
        <v>1</v>
      </c>
      <c r="M50" s="850">
        <v>490.89</v>
      </c>
    </row>
    <row r="51" spans="1:13" ht="14.4" customHeight="1" x14ac:dyDescent="0.3">
      <c r="A51" s="831" t="s">
        <v>1082</v>
      </c>
      <c r="B51" s="832" t="s">
        <v>979</v>
      </c>
      <c r="C51" s="832" t="s">
        <v>980</v>
      </c>
      <c r="D51" s="832" t="s">
        <v>877</v>
      </c>
      <c r="E51" s="832" t="s">
        <v>981</v>
      </c>
      <c r="F51" s="849"/>
      <c r="G51" s="849"/>
      <c r="H51" s="837">
        <v>0</v>
      </c>
      <c r="I51" s="849">
        <v>46</v>
      </c>
      <c r="J51" s="849">
        <v>7100.5600000000022</v>
      </c>
      <c r="K51" s="837">
        <v>1</v>
      </c>
      <c r="L51" s="849">
        <v>46</v>
      </c>
      <c r="M51" s="850">
        <v>7100.5600000000022</v>
      </c>
    </row>
    <row r="52" spans="1:13" ht="14.4" customHeight="1" x14ac:dyDescent="0.3">
      <c r="A52" s="831" t="s">
        <v>1082</v>
      </c>
      <c r="B52" s="832" t="s">
        <v>986</v>
      </c>
      <c r="C52" s="832" t="s">
        <v>1115</v>
      </c>
      <c r="D52" s="832" t="s">
        <v>988</v>
      </c>
      <c r="E52" s="832" t="s">
        <v>1116</v>
      </c>
      <c r="F52" s="849"/>
      <c r="G52" s="849"/>
      <c r="H52" s="837">
        <v>0</v>
      </c>
      <c r="I52" s="849">
        <v>1</v>
      </c>
      <c r="J52" s="849">
        <v>272.83</v>
      </c>
      <c r="K52" s="837">
        <v>1</v>
      </c>
      <c r="L52" s="849">
        <v>1</v>
      </c>
      <c r="M52" s="850">
        <v>272.83</v>
      </c>
    </row>
    <row r="53" spans="1:13" ht="14.4" customHeight="1" x14ac:dyDescent="0.3">
      <c r="A53" s="831" t="s">
        <v>1082</v>
      </c>
      <c r="B53" s="832" t="s">
        <v>1616</v>
      </c>
      <c r="C53" s="832" t="s">
        <v>1237</v>
      </c>
      <c r="D53" s="832" t="s">
        <v>1238</v>
      </c>
      <c r="E53" s="832" t="s">
        <v>1239</v>
      </c>
      <c r="F53" s="849"/>
      <c r="G53" s="849"/>
      <c r="H53" s="837">
        <v>0</v>
      </c>
      <c r="I53" s="849">
        <v>1</v>
      </c>
      <c r="J53" s="849">
        <v>70.48</v>
      </c>
      <c r="K53" s="837">
        <v>1</v>
      </c>
      <c r="L53" s="849">
        <v>1</v>
      </c>
      <c r="M53" s="850">
        <v>70.48</v>
      </c>
    </row>
    <row r="54" spans="1:13" ht="14.4" customHeight="1" x14ac:dyDescent="0.3">
      <c r="A54" s="831" t="s">
        <v>1082</v>
      </c>
      <c r="B54" s="832" t="s">
        <v>1016</v>
      </c>
      <c r="C54" s="832" t="s">
        <v>1017</v>
      </c>
      <c r="D54" s="832" t="s">
        <v>735</v>
      </c>
      <c r="E54" s="832" t="s">
        <v>737</v>
      </c>
      <c r="F54" s="849"/>
      <c r="G54" s="849"/>
      <c r="H54" s="837"/>
      <c r="I54" s="849">
        <v>4</v>
      </c>
      <c r="J54" s="849">
        <v>0</v>
      </c>
      <c r="K54" s="837"/>
      <c r="L54" s="849">
        <v>4</v>
      </c>
      <c r="M54" s="850">
        <v>0</v>
      </c>
    </row>
    <row r="55" spans="1:13" ht="14.4" customHeight="1" x14ac:dyDescent="0.3">
      <c r="A55" s="831" t="s">
        <v>1082</v>
      </c>
      <c r="B55" s="832" t="s">
        <v>1617</v>
      </c>
      <c r="C55" s="832" t="s">
        <v>1210</v>
      </c>
      <c r="D55" s="832" t="s">
        <v>1211</v>
      </c>
      <c r="E55" s="832" t="s">
        <v>1212</v>
      </c>
      <c r="F55" s="849"/>
      <c r="G55" s="849"/>
      <c r="H55" s="837">
        <v>0</v>
      </c>
      <c r="I55" s="849">
        <v>1</v>
      </c>
      <c r="J55" s="849">
        <v>246.39</v>
      </c>
      <c r="K55" s="837">
        <v>1</v>
      </c>
      <c r="L55" s="849">
        <v>1</v>
      </c>
      <c r="M55" s="850">
        <v>246.39</v>
      </c>
    </row>
    <row r="56" spans="1:13" ht="14.4" customHeight="1" x14ac:dyDescent="0.3">
      <c r="A56" s="831" t="s">
        <v>1082</v>
      </c>
      <c r="B56" s="832" t="s">
        <v>1613</v>
      </c>
      <c r="C56" s="832" t="s">
        <v>1156</v>
      </c>
      <c r="D56" s="832" t="s">
        <v>1157</v>
      </c>
      <c r="E56" s="832" t="s">
        <v>1158</v>
      </c>
      <c r="F56" s="849"/>
      <c r="G56" s="849"/>
      <c r="H56" s="837">
        <v>0</v>
      </c>
      <c r="I56" s="849">
        <v>1</v>
      </c>
      <c r="J56" s="849">
        <v>141.25</v>
      </c>
      <c r="K56" s="837">
        <v>1</v>
      </c>
      <c r="L56" s="849">
        <v>1</v>
      </c>
      <c r="M56" s="850">
        <v>141.25</v>
      </c>
    </row>
    <row r="57" spans="1:13" ht="14.4" customHeight="1" x14ac:dyDescent="0.3">
      <c r="A57" s="831" t="s">
        <v>1082</v>
      </c>
      <c r="B57" s="832" t="s">
        <v>1618</v>
      </c>
      <c r="C57" s="832" t="s">
        <v>1195</v>
      </c>
      <c r="D57" s="832" t="s">
        <v>1196</v>
      </c>
      <c r="E57" s="832" t="s">
        <v>1197</v>
      </c>
      <c r="F57" s="849"/>
      <c r="G57" s="849"/>
      <c r="H57" s="837">
        <v>0</v>
      </c>
      <c r="I57" s="849">
        <v>1</v>
      </c>
      <c r="J57" s="849">
        <v>176.32</v>
      </c>
      <c r="K57" s="837">
        <v>1</v>
      </c>
      <c r="L57" s="849">
        <v>1</v>
      </c>
      <c r="M57" s="850">
        <v>176.32</v>
      </c>
    </row>
    <row r="58" spans="1:13" ht="14.4" customHeight="1" x14ac:dyDescent="0.3">
      <c r="A58" s="831" t="s">
        <v>1083</v>
      </c>
      <c r="B58" s="832" t="s">
        <v>979</v>
      </c>
      <c r="C58" s="832" t="s">
        <v>980</v>
      </c>
      <c r="D58" s="832" t="s">
        <v>877</v>
      </c>
      <c r="E58" s="832" t="s">
        <v>981</v>
      </c>
      <c r="F58" s="849"/>
      <c r="G58" s="849"/>
      <c r="H58" s="837">
        <v>0</v>
      </c>
      <c r="I58" s="849">
        <v>30</v>
      </c>
      <c r="J58" s="849">
        <v>4630.8000000000011</v>
      </c>
      <c r="K58" s="837">
        <v>1</v>
      </c>
      <c r="L58" s="849">
        <v>30</v>
      </c>
      <c r="M58" s="850">
        <v>4630.8000000000011</v>
      </c>
    </row>
    <row r="59" spans="1:13" ht="14.4" customHeight="1" x14ac:dyDescent="0.3">
      <c r="A59" s="831" t="s">
        <v>1083</v>
      </c>
      <c r="B59" s="832" t="s">
        <v>986</v>
      </c>
      <c r="C59" s="832" t="s">
        <v>1115</v>
      </c>
      <c r="D59" s="832" t="s">
        <v>988</v>
      </c>
      <c r="E59" s="832" t="s">
        <v>1116</v>
      </c>
      <c r="F59" s="849"/>
      <c r="G59" s="849"/>
      <c r="H59" s="837">
        <v>0</v>
      </c>
      <c r="I59" s="849">
        <v>2</v>
      </c>
      <c r="J59" s="849">
        <v>545.66</v>
      </c>
      <c r="K59" s="837">
        <v>1</v>
      </c>
      <c r="L59" s="849">
        <v>2</v>
      </c>
      <c r="M59" s="850">
        <v>545.66</v>
      </c>
    </row>
    <row r="60" spans="1:13" ht="14.4" customHeight="1" x14ac:dyDescent="0.3">
      <c r="A60" s="831" t="s">
        <v>1083</v>
      </c>
      <c r="B60" s="832" t="s">
        <v>1003</v>
      </c>
      <c r="C60" s="832" t="s">
        <v>1270</v>
      </c>
      <c r="D60" s="832" t="s">
        <v>1271</v>
      </c>
      <c r="E60" s="832" t="s">
        <v>1272</v>
      </c>
      <c r="F60" s="849">
        <v>4</v>
      </c>
      <c r="G60" s="849">
        <v>544.16</v>
      </c>
      <c r="H60" s="837">
        <v>1</v>
      </c>
      <c r="I60" s="849"/>
      <c r="J60" s="849"/>
      <c r="K60" s="837">
        <v>0</v>
      </c>
      <c r="L60" s="849">
        <v>4</v>
      </c>
      <c r="M60" s="850">
        <v>544.16</v>
      </c>
    </row>
    <row r="61" spans="1:13" ht="14.4" customHeight="1" x14ac:dyDescent="0.3">
      <c r="A61" s="831" t="s">
        <v>1083</v>
      </c>
      <c r="B61" s="832" t="s">
        <v>1016</v>
      </c>
      <c r="C61" s="832" t="s">
        <v>1017</v>
      </c>
      <c r="D61" s="832" t="s">
        <v>735</v>
      </c>
      <c r="E61" s="832" t="s">
        <v>737</v>
      </c>
      <c r="F61" s="849"/>
      <c r="G61" s="849"/>
      <c r="H61" s="837"/>
      <c r="I61" s="849">
        <v>1</v>
      </c>
      <c r="J61" s="849">
        <v>0</v>
      </c>
      <c r="K61" s="837"/>
      <c r="L61" s="849">
        <v>1</v>
      </c>
      <c r="M61" s="850">
        <v>0</v>
      </c>
    </row>
    <row r="62" spans="1:13" ht="14.4" customHeight="1" x14ac:dyDescent="0.3">
      <c r="A62" s="831" t="s">
        <v>1083</v>
      </c>
      <c r="B62" s="832" t="s">
        <v>1032</v>
      </c>
      <c r="C62" s="832" t="s">
        <v>1033</v>
      </c>
      <c r="D62" s="832" t="s">
        <v>788</v>
      </c>
      <c r="E62" s="832" t="s">
        <v>1034</v>
      </c>
      <c r="F62" s="849"/>
      <c r="G62" s="849"/>
      <c r="H62" s="837"/>
      <c r="I62" s="849">
        <v>4</v>
      </c>
      <c r="J62" s="849">
        <v>0</v>
      </c>
      <c r="K62" s="837"/>
      <c r="L62" s="849">
        <v>4</v>
      </c>
      <c r="M62" s="850">
        <v>0</v>
      </c>
    </row>
    <row r="63" spans="1:13" ht="14.4" customHeight="1" x14ac:dyDescent="0.3">
      <c r="A63" s="831" t="s">
        <v>1083</v>
      </c>
      <c r="B63" s="832" t="s">
        <v>1612</v>
      </c>
      <c r="C63" s="832" t="s">
        <v>1264</v>
      </c>
      <c r="D63" s="832" t="s">
        <v>619</v>
      </c>
      <c r="E63" s="832" t="s">
        <v>620</v>
      </c>
      <c r="F63" s="849"/>
      <c r="G63" s="849"/>
      <c r="H63" s="837">
        <v>0</v>
      </c>
      <c r="I63" s="849">
        <v>1</v>
      </c>
      <c r="J63" s="849">
        <v>132</v>
      </c>
      <c r="K63" s="837">
        <v>1</v>
      </c>
      <c r="L63" s="849">
        <v>1</v>
      </c>
      <c r="M63" s="850">
        <v>132</v>
      </c>
    </row>
    <row r="64" spans="1:13" ht="14.4" customHeight="1" x14ac:dyDescent="0.3">
      <c r="A64" s="831" t="s">
        <v>1084</v>
      </c>
      <c r="B64" s="832" t="s">
        <v>979</v>
      </c>
      <c r="C64" s="832" t="s">
        <v>980</v>
      </c>
      <c r="D64" s="832" t="s">
        <v>877</v>
      </c>
      <c r="E64" s="832" t="s">
        <v>981</v>
      </c>
      <c r="F64" s="849"/>
      <c r="G64" s="849"/>
      <c r="H64" s="837">
        <v>0</v>
      </c>
      <c r="I64" s="849">
        <v>18</v>
      </c>
      <c r="J64" s="849">
        <v>2778.4800000000005</v>
      </c>
      <c r="K64" s="837">
        <v>1</v>
      </c>
      <c r="L64" s="849">
        <v>18</v>
      </c>
      <c r="M64" s="850">
        <v>2778.4800000000005</v>
      </c>
    </row>
    <row r="65" spans="1:13" ht="14.4" customHeight="1" x14ac:dyDescent="0.3">
      <c r="A65" s="831" t="s">
        <v>1084</v>
      </c>
      <c r="B65" s="832" t="s">
        <v>979</v>
      </c>
      <c r="C65" s="832" t="s">
        <v>1553</v>
      </c>
      <c r="D65" s="832" t="s">
        <v>1554</v>
      </c>
      <c r="E65" s="832" t="s">
        <v>1555</v>
      </c>
      <c r="F65" s="849"/>
      <c r="G65" s="849"/>
      <c r="H65" s="837">
        <v>0</v>
      </c>
      <c r="I65" s="849">
        <v>1</v>
      </c>
      <c r="J65" s="849">
        <v>75.73</v>
      </c>
      <c r="K65" s="837">
        <v>1</v>
      </c>
      <c r="L65" s="849">
        <v>1</v>
      </c>
      <c r="M65" s="850">
        <v>75.73</v>
      </c>
    </row>
    <row r="66" spans="1:13" ht="14.4" customHeight="1" x14ac:dyDescent="0.3">
      <c r="A66" s="831" t="s">
        <v>1085</v>
      </c>
      <c r="B66" s="832" t="s">
        <v>979</v>
      </c>
      <c r="C66" s="832" t="s">
        <v>980</v>
      </c>
      <c r="D66" s="832" t="s">
        <v>877</v>
      </c>
      <c r="E66" s="832" t="s">
        <v>981</v>
      </c>
      <c r="F66" s="849"/>
      <c r="G66" s="849"/>
      <c r="H66" s="837">
        <v>0</v>
      </c>
      <c r="I66" s="849">
        <v>2</v>
      </c>
      <c r="J66" s="849">
        <v>308.72000000000003</v>
      </c>
      <c r="K66" s="837">
        <v>1</v>
      </c>
      <c r="L66" s="849">
        <v>2</v>
      </c>
      <c r="M66" s="850">
        <v>308.72000000000003</v>
      </c>
    </row>
    <row r="67" spans="1:13" ht="14.4" customHeight="1" x14ac:dyDescent="0.3">
      <c r="A67" s="831" t="s">
        <v>1086</v>
      </c>
      <c r="B67" s="832" t="s">
        <v>979</v>
      </c>
      <c r="C67" s="832" t="s">
        <v>980</v>
      </c>
      <c r="D67" s="832" t="s">
        <v>877</v>
      </c>
      <c r="E67" s="832" t="s">
        <v>981</v>
      </c>
      <c r="F67" s="849"/>
      <c r="G67" s="849"/>
      <c r="H67" s="837">
        <v>0</v>
      </c>
      <c r="I67" s="849">
        <v>7</v>
      </c>
      <c r="J67" s="849">
        <v>1080.52</v>
      </c>
      <c r="K67" s="837">
        <v>1</v>
      </c>
      <c r="L67" s="849">
        <v>7</v>
      </c>
      <c r="M67" s="850">
        <v>1080.52</v>
      </c>
    </row>
    <row r="68" spans="1:13" ht="14.4" customHeight="1" x14ac:dyDescent="0.3">
      <c r="A68" s="831" t="s">
        <v>1087</v>
      </c>
      <c r="B68" s="832" t="s">
        <v>979</v>
      </c>
      <c r="C68" s="832" t="s">
        <v>980</v>
      </c>
      <c r="D68" s="832" t="s">
        <v>877</v>
      </c>
      <c r="E68" s="832" t="s">
        <v>981</v>
      </c>
      <c r="F68" s="849"/>
      <c r="G68" s="849"/>
      <c r="H68" s="837">
        <v>0</v>
      </c>
      <c r="I68" s="849">
        <v>10</v>
      </c>
      <c r="J68" s="849">
        <v>1543.6000000000004</v>
      </c>
      <c r="K68" s="837">
        <v>1</v>
      </c>
      <c r="L68" s="849">
        <v>10</v>
      </c>
      <c r="M68" s="850">
        <v>1543.6000000000004</v>
      </c>
    </row>
    <row r="69" spans="1:13" ht="14.4" customHeight="1" x14ac:dyDescent="0.3">
      <c r="A69" s="831" t="s">
        <v>1087</v>
      </c>
      <c r="B69" s="832" t="s">
        <v>1016</v>
      </c>
      <c r="C69" s="832" t="s">
        <v>1017</v>
      </c>
      <c r="D69" s="832" t="s">
        <v>735</v>
      </c>
      <c r="E69" s="832" t="s">
        <v>737</v>
      </c>
      <c r="F69" s="849"/>
      <c r="G69" s="849"/>
      <c r="H69" s="837"/>
      <c r="I69" s="849">
        <v>1</v>
      </c>
      <c r="J69" s="849">
        <v>0</v>
      </c>
      <c r="K69" s="837"/>
      <c r="L69" s="849">
        <v>1</v>
      </c>
      <c r="M69" s="850">
        <v>0</v>
      </c>
    </row>
    <row r="70" spans="1:13" ht="14.4" customHeight="1" x14ac:dyDescent="0.3">
      <c r="A70" s="831" t="s">
        <v>1088</v>
      </c>
      <c r="B70" s="832" t="s">
        <v>979</v>
      </c>
      <c r="C70" s="832" t="s">
        <v>980</v>
      </c>
      <c r="D70" s="832" t="s">
        <v>877</v>
      </c>
      <c r="E70" s="832" t="s">
        <v>981</v>
      </c>
      <c r="F70" s="849"/>
      <c r="G70" s="849"/>
      <c r="H70" s="837">
        <v>0</v>
      </c>
      <c r="I70" s="849">
        <v>26</v>
      </c>
      <c r="J70" s="849">
        <v>4013.3600000000006</v>
      </c>
      <c r="K70" s="837">
        <v>1</v>
      </c>
      <c r="L70" s="849">
        <v>26</v>
      </c>
      <c r="M70" s="850">
        <v>4013.3600000000006</v>
      </c>
    </row>
    <row r="71" spans="1:13" ht="14.4" customHeight="1" x14ac:dyDescent="0.3">
      <c r="A71" s="831" t="s">
        <v>1088</v>
      </c>
      <c r="B71" s="832" t="s">
        <v>979</v>
      </c>
      <c r="C71" s="832" t="s">
        <v>1402</v>
      </c>
      <c r="D71" s="832" t="s">
        <v>1403</v>
      </c>
      <c r="E71" s="832" t="s">
        <v>1404</v>
      </c>
      <c r="F71" s="849"/>
      <c r="G71" s="849"/>
      <c r="H71" s="837">
        <v>0</v>
      </c>
      <c r="I71" s="849">
        <v>1</v>
      </c>
      <c r="J71" s="849">
        <v>111.22</v>
      </c>
      <c r="K71" s="837">
        <v>1</v>
      </c>
      <c r="L71" s="849">
        <v>1</v>
      </c>
      <c r="M71" s="850">
        <v>111.22</v>
      </c>
    </row>
    <row r="72" spans="1:13" ht="14.4" customHeight="1" x14ac:dyDescent="0.3">
      <c r="A72" s="831" t="s">
        <v>1089</v>
      </c>
      <c r="B72" s="832" t="s">
        <v>979</v>
      </c>
      <c r="C72" s="832" t="s">
        <v>980</v>
      </c>
      <c r="D72" s="832" t="s">
        <v>877</v>
      </c>
      <c r="E72" s="832" t="s">
        <v>981</v>
      </c>
      <c r="F72" s="849"/>
      <c r="G72" s="849"/>
      <c r="H72" s="837">
        <v>0</v>
      </c>
      <c r="I72" s="849">
        <v>107</v>
      </c>
      <c r="J72" s="849">
        <v>16516.520000000004</v>
      </c>
      <c r="K72" s="837">
        <v>1</v>
      </c>
      <c r="L72" s="849">
        <v>107</v>
      </c>
      <c r="M72" s="850">
        <v>16516.520000000004</v>
      </c>
    </row>
    <row r="73" spans="1:13" ht="14.4" customHeight="1" x14ac:dyDescent="0.3">
      <c r="A73" s="831" t="s">
        <v>1089</v>
      </c>
      <c r="B73" s="832" t="s">
        <v>979</v>
      </c>
      <c r="C73" s="832" t="s">
        <v>1402</v>
      </c>
      <c r="D73" s="832" t="s">
        <v>1403</v>
      </c>
      <c r="E73" s="832" t="s">
        <v>1404</v>
      </c>
      <c r="F73" s="849"/>
      <c r="G73" s="849"/>
      <c r="H73" s="837">
        <v>0</v>
      </c>
      <c r="I73" s="849">
        <v>1</v>
      </c>
      <c r="J73" s="849">
        <v>111.22</v>
      </c>
      <c r="K73" s="837">
        <v>1</v>
      </c>
      <c r="L73" s="849">
        <v>1</v>
      </c>
      <c r="M73" s="850">
        <v>111.22</v>
      </c>
    </row>
    <row r="74" spans="1:13" ht="14.4" customHeight="1" x14ac:dyDescent="0.3">
      <c r="A74" s="831" t="s">
        <v>1089</v>
      </c>
      <c r="B74" s="832" t="s">
        <v>979</v>
      </c>
      <c r="C74" s="832" t="s">
        <v>1049</v>
      </c>
      <c r="D74" s="832" t="s">
        <v>1050</v>
      </c>
      <c r="E74" s="832" t="s">
        <v>1051</v>
      </c>
      <c r="F74" s="849"/>
      <c r="G74" s="849"/>
      <c r="H74" s="837">
        <v>0</v>
      </c>
      <c r="I74" s="849">
        <v>1</v>
      </c>
      <c r="J74" s="849">
        <v>149.52000000000001</v>
      </c>
      <c r="K74" s="837">
        <v>1</v>
      </c>
      <c r="L74" s="849">
        <v>1</v>
      </c>
      <c r="M74" s="850">
        <v>149.52000000000001</v>
      </c>
    </row>
    <row r="75" spans="1:13" ht="14.4" customHeight="1" x14ac:dyDescent="0.3">
      <c r="A75" s="831" t="s">
        <v>1089</v>
      </c>
      <c r="B75" s="832" t="s">
        <v>986</v>
      </c>
      <c r="C75" s="832" t="s">
        <v>1295</v>
      </c>
      <c r="D75" s="832" t="s">
        <v>1296</v>
      </c>
      <c r="E75" s="832" t="s">
        <v>1297</v>
      </c>
      <c r="F75" s="849">
        <v>2</v>
      </c>
      <c r="G75" s="849">
        <v>477.44</v>
      </c>
      <c r="H75" s="837">
        <v>1</v>
      </c>
      <c r="I75" s="849"/>
      <c r="J75" s="849"/>
      <c r="K75" s="837">
        <v>0</v>
      </c>
      <c r="L75" s="849">
        <v>2</v>
      </c>
      <c r="M75" s="850">
        <v>477.44</v>
      </c>
    </row>
    <row r="76" spans="1:13" ht="14.4" customHeight="1" x14ac:dyDescent="0.3">
      <c r="A76" s="831" t="s">
        <v>1089</v>
      </c>
      <c r="B76" s="832" t="s">
        <v>1028</v>
      </c>
      <c r="C76" s="832" t="s">
        <v>1293</v>
      </c>
      <c r="D76" s="832" t="s">
        <v>1030</v>
      </c>
      <c r="E76" s="832" t="s">
        <v>1294</v>
      </c>
      <c r="F76" s="849"/>
      <c r="G76" s="849"/>
      <c r="H76" s="837">
        <v>0</v>
      </c>
      <c r="I76" s="849">
        <v>1</v>
      </c>
      <c r="J76" s="849">
        <v>9.4</v>
      </c>
      <c r="K76" s="837">
        <v>1</v>
      </c>
      <c r="L76" s="849">
        <v>1</v>
      </c>
      <c r="M76" s="850">
        <v>9.4</v>
      </c>
    </row>
    <row r="77" spans="1:13" ht="14.4" customHeight="1" x14ac:dyDescent="0.3">
      <c r="A77" s="831" t="s">
        <v>1089</v>
      </c>
      <c r="B77" s="832" t="s">
        <v>1619</v>
      </c>
      <c r="C77" s="832" t="s">
        <v>1299</v>
      </c>
      <c r="D77" s="832" t="s">
        <v>1300</v>
      </c>
      <c r="E77" s="832" t="s">
        <v>1301</v>
      </c>
      <c r="F77" s="849">
        <v>1</v>
      </c>
      <c r="G77" s="849">
        <v>0</v>
      </c>
      <c r="H77" s="837"/>
      <c r="I77" s="849"/>
      <c r="J77" s="849"/>
      <c r="K77" s="837"/>
      <c r="L77" s="849">
        <v>1</v>
      </c>
      <c r="M77" s="850">
        <v>0</v>
      </c>
    </row>
    <row r="78" spans="1:13" ht="14.4" customHeight="1" x14ac:dyDescent="0.3">
      <c r="A78" s="831" t="s">
        <v>1090</v>
      </c>
      <c r="B78" s="832" t="s">
        <v>979</v>
      </c>
      <c r="C78" s="832" t="s">
        <v>980</v>
      </c>
      <c r="D78" s="832" t="s">
        <v>877</v>
      </c>
      <c r="E78" s="832" t="s">
        <v>981</v>
      </c>
      <c r="F78" s="849"/>
      <c r="G78" s="849"/>
      <c r="H78" s="837">
        <v>0</v>
      </c>
      <c r="I78" s="849">
        <v>15</v>
      </c>
      <c r="J78" s="849">
        <v>2315.4000000000005</v>
      </c>
      <c r="K78" s="837">
        <v>1</v>
      </c>
      <c r="L78" s="849">
        <v>15</v>
      </c>
      <c r="M78" s="850">
        <v>2315.4000000000005</v>
      </c>
    </row>
    <row r="79" spans="1:13" ht="14.4" customHeight="1" x14ac:dyDescent="0.3">
      <c r="A79" s="831" t="s">
        <v>1090</v>
      </c>
      <c r="B79" s="832" t="s">
        <v>979</v>
      </c>
      <c r="C79" s="832" t="s">
        <v>1423</v>
      </c>
      <c r="D79" s="832" t="s">
        <v>1424</v>
      </c>
      <c r="E79" s="832" t="s">
        <v>1425</v>
      </c>
      <c r="F79" s="849"/>
      <c r="G79" s="849"/>
      <c r="H79" s="837">
        <v>0</v>
      </c>
      <c r="I79" s="849">
        <v>1</v>
      </c>
      <c r="J79" s="849">
        <v>80.28</v>
      </c>
      <c r="K79" s="837">
        <v>1</v>
      </c>
      <c r="L79" s="849">
        <v>1</v>
      </c>
      <c r="M79" s="850">
        <v>80.28</v>
      </c>
    </row>
    <row r="80" spans="1:13" ht="14.4" customHeight="1" x14ac:dyDescent="0.3">
      <c r="A80" s="831" t="s">
        <v>1091</v>
      </c>
      <c r="B80" s="832" t="s">
        <v>979</v>
      </c>
      <c r="C80" s="832" t="s">
        <v>980</v>
      </c>
      <c r="D80" s="832" t="s">
        <v>877</v>
      </c>
      <c r="E80" s="832" t="s">
        <v>981</v>
      </c>
      <c r="F80" s="849"/>
      <c r="G80" s="849"/>
      <c r="H80" s="837">
        <v>0</v>
      </c>
      <c r="I80" s="849">
        <v>23</v>
      </c>
      <c r="J80" s="849">
        <v>3550.2800000000011</v>
      </c>
      <c r="K80" s="837">
        <v>1</v>
      </c>
      <c r="L80" s="849">
        <v>23</v>
      </c>
      <c r="M80" s="850">
        <v>3550.2800000000011</v>
      </c>
    </row>
    <row r="81" spans="1:13" ht="14.4" customHeight="1" x14ac:dyDescent="0.3">
      <c r="A81" s="831" t="s">
        <v>1091</v>
      </c>
      <c r="B81" s="832" t="s">
        <v>979</v>
      </c>
      <c r="C81" s="832" t="s">
        <v>1049</v>
      </c>
      <c r="D81" s="832" t="s">
        <v>1050</v>
      </c>
      <c r="E81" s="832" t="s">
        <v>1051</v>
      </c>
      <c r="F81" s="849"/>
      <c r="G81" s="849"/>
      <c r="H81" s="837">
        <v>0</v>
      </c>
      <c r="I81" s="849">
        <v>1</v>
      </c>
      <c r="J81" s="849">
        <v>149.52000000000001</v>
      </c>
      <c r="K81" s="837">
        <v>1</v>
      </c>
      <c r="L81" s="849">
        <v>1</v>
      </c>
      <c r="M81" s="850">
        <v>149.52000000000001</v>
      </c>
    </row>
    <row r="82" spans="1:13" ht="14.4" customHeight="1" x14ac:dyDescent="0.3">
      <c r="A82" s="831" t="s">
        <v>1092</v>
      </c>
      <c r="B82" s="832" t="s">
        <v>979</v>
      </c>
      <c r="C82" s="832" t="s">
        <v>980</v>
      </c>
      <c r="D82" s="832" t="s">
        <v>877</v>
      </c>
      <c r="E82" s="832" t="s">
        <v>981</v>
      </c>
      <c r="F82" s="849"/>
      <c r="G82" s="849"/>
      <c r="H82" s="837">
        <v>0</v>
      </c>
      <c r="I82" s="849">
        <v>17</v>
      </c>
      <c r="J82" s="849">
        <v>2624.1200000000003</v>
      </c>
      <c r="K82" s="837">
        <v>1</v>
      </c>
      <c r="L82" s="849">
        <v>17</v>
      </c>
      <c r="M82" s="850">
        <v>2624.1200000000003</v>
      </c>
    </row>
    <row r="83" spans="1:13" ht="14.4" customHeight="1" x14ac:dyDescent="0.3">
      <c r="A83" s="831" t="s">
        <v>1092</v>
      </c>
      <c r="B83" s="832" t="s">
        <v>986</v>
      </c>
      <c r="C83" s="832" t="s">
        <v>987</v>
      </c>
      <c r="D83" s="832" t="s">
        <v>988</v>
      </c>
      <c r="E83" s="832" t="s">
        <v>827</v>
      </c>
      <c r="F83" s="849"/>
      <c r="G83" s="849"/>
      <c r="H83" s="837">
        <v>0</v>
      </c>
      <c r="I83" s="849">
        <v>1</v>
      </c>
      <c r="J83" s="849">
        <v>170.52</v>
      </c>
      <c r="K83" s="837">
        <v>1</v>
      </c>
      <c r="L83" s="849">
        <v>1</v>
      </c>
      <c r="M83" s="850">
        <v>170.52</v>
      </c>
    </row>
    <row r="84" spans="1:13" ht="14.4" customHeight="1" x14ac:dyDescent="0.3">
      <c r="A84" s="831" t="s">
        <v>1092</v>
      </c>
      <c r="B84" s="832" t="s">
        <v>1016</v>
      </c>
      <c r="C84" s="832" t="s">
        <v>1017</v>
      </c>
      <c r="D84" s="832" t="s">
        <v>735</v>
      </c>
      <c r="E84" s="832" t="s">
        <v>737</v>
      </c>
      <c r="F84" s="849"/>
      <c r="G84" s="849"/>
      <c r="H84" s="837"/>
      <c r="I84" s="849">
        <v>3</v>
      </c>
      <c r="J84" s="849">
        <v>0</v>
      </c>
      <c r="K84" s="837"/>
      <c r="L84" s="849">
        <v>3</v>
      </c>
      <c r="M84" s="850">
        <v>0</v>
      </c>
    </row>
    <row r="85" spans="1:13" ht="14.4" customHeight="1" x14ac:dyDescent="0.3">
      <c r="A85" s="831" t="s">
        <v>1093</v>
      </c>
      <c r="B85" s="832" t="s">
        <v>979</v>
      </c>
      <c r="C85" s="832" t="s">
        <v>980</v>
      </c>
      <c r="D85" s="832" t="s">
        <v>877</v>
      </c>
      <c r="E85" s="832" t="s">
        <v>981</v>
      </c>
      <c r="F85" s="849"/>
      <c r="G85" s="849"/>
      <c r="H85" s="837">
        <v>0</v>
      </c>
      <c r="I85" s="849">
        <v>1</v>
      </c>
      <c r="J85" s="849">
        <v>154.36000000000001</v>
      </c>
      <c r="K85" s="837">
        <v>1</v>
      </c>
      <c r="L85" s="849">
        <v>1</v>
      </c>
      <c r="M85" s="850">
        <v>154.36000000000001</v>
      </c>
    </row>
    <row r="86" spans="1:13" ht="14.4" customHeight="1" x14ac:dyDescent="0.3">
      <c r="A86" s="831" t="s">
        <v>1094</v>
      </c>
      <c r="B86" s="832" t="s">
        <v>979</v>
      </c>
      <c r="C86" s="832" t="s">
        <v>980</v>
      </c>
      <c r="D86" s="832" t="s">
        <v>877</v>
      </c>
      <c r="E86" s="832" t="s">
        <v>981</v>
      </c>
      <c r="F86" s="849"/>
      <c r="G86" s="849"/>
      <c r="H86" s="837">
        <v>0</v>
      </c>
      <c r="I86" s="849">
        <v>12</v>
      </c>
      <c r="J86" s="849">
        <v>1852.3200000000002</v>
      </c>
      <c r="K86" s="837">
        <v>1</v>
      </c>
      <c r="L86" s="849">
        <v>12</v>
      </c>
      <c r="M86" s="850">
        <v>1852.3200000000002</v>
      </c>
    </row>
    <row r="87" spans="1:13" ht="14.4" customHeight="1" x14ac:dyDescent="0.3">
      <c r="A87" s="831" t="s">
        <v>1094</v>
      </c>
      <c r="B87" s="832" t="s">
        <v>979</v>
      </c>
      <c r="C87" s="832" t="s">
        <v>1553</v>
      </c>
      <c r="D87" s="832" t="s">
        <v>1554</v>
      </c>
      <c r="E87" s="832" t="s">
        <v>1555</v>
      </c>
      <c r="F87" s="849"/>
      <c r="G87" s="849"/>
      <c r="H87" s="837">
        <v>0</v>
      </c>
      <c r="I87" s="849">
        <v>2</v>
      </c>
      <c r="J87" s="849">
        <v>151.46</v>
      </c>
      <c r="K87" s="837">
        <v>1</v>
      </c>
      <c r="L87" s="849">
        <v>2</v>
      </c>
      <c r="M87" s="850">
        <v>151.46</v>
      </c>
    </row>
    <row r="88" spans="1:13" ht="14.4" customHeight="1" x14ac:dyDescent="0.3">
      <c r="A88" s="831" t="s">
        <v>1095</v>
      </c>
      <c r="B88" s="832" t="s">
        <v>979</v>
      </c>
      <c r="C88" s="832" t="s">
        <v>980</v>
      </c>
      <c r="D88" s="832" t="s">
        <v>877</v>
      </c>
      <c r="E88" s="832" t="s">
        <v>981</v>
      </c>
      <c r="F88" s="849"/>
      <c r="G88" s="849"/>
      <c r="H88" s="837">
        <v>0</v>
      </c>
      <c r="I88" s="849">
        <v>27</v>
      </c>
      <c r="J88" s="849">
        <v>4167.7200000000012</v>
      </c>
      <c r="K88" s="837">
        <v>1</v>
      </c>
      <c r="L88" s="849">
        <v>27</v>
      </c>
      <c r="M88" s="850">
        <v>4167.7200000000012</v>
      </c>
    </row>
    <row r="89" spans="1:13" ht="14.4" customHeight="1" x14ac:dyDescent="0.3">
      <c r="A89" s="831" t="s">
        <v>1095</v>
      </c>
      <c r="B89" s="832" t="s">
        <v>979</v>
      </c>
      <c r="C89" s="832" t="s">
        <v>1553</v>
      </c>
      <c r="D89" s="832" t="s">
        <v>1554</v>
      </c>
      <c r="E89" s="832" t="s">
        <v>1555</v>
      </c>
      <c r="F89" s="849"/>
      <c r="G89" s="849"/>
      <c r="H89" s="837">
        <v>0</v>
      </c>
      <c r="I89" s="849">
        <v>2</v>
      </c>
      <c r="J89" s="849">
        <v>151.46</v>
      </c>
      <c r="K89" s="837">
        <v>1</v>
      </c>
      <c r="L89" s="849">
        <v>2</v>
      </c>
      <c r="M89" s="850">
        <v>151.46</v>
      </c>
    </row>
    <row r="90" spans="1:13" ht="14.4" customHeight="1" x14ac:dyDescent="0.3">
      <c r="A90" s="831" t="s">
        <v>1096</v>
      </c>
      <c r="B90" s="832" t="s">
        <v>946</v>
      </c>
      <c r="C90" s="832" t="s">
        <v>947</v>
      </c>
      <c r="D90" s="832" t="s">
        <v>666</v>
      </c>
      <c r="E90" s="832" t="s">
        <v>948</v>
      </c>
      <c r="F90" s="849"/>
      <c r="G90" s="849"/>
      <c r="H90" s="837">
        <v>0</v>
      </c>
      <c r="I90" s="849">
        <v>1</v>
      </c>
      <c r="J90" s="849">
        <v>368.16</v>
      </c>
      <c r="K90" s="837">
        <v>1</v>
      </c>
      <c r="L90" s="849">
        <v>1</v>
      </c>
      <c r="M90" s="850">
        <v>368.16</v>
      </c>
    </row>
    <row r="91" spans="1:13" ht="14.4" customHeight="1" x14ac:dyDescent="0.3">
      <c r="A91" s="831" t="s">
        <v>1096</v>
      </c>
      <c r="B91" s="832" t="s">
        <v>979</v>
      </c>
      <c r="C91" s="832" t="s">
        <v>980</v>
      </c>
      <c r="D91" s="832" t="s">
        <v>877</v>
      </c>
      <c r="E91" s="832" t="s">
        <v>981</v>
      </c>
      <c r="F91" s="849"/>
      <c r="G91" s="849"/>
      <c r="H91" s="837">
        <v>0</v>
      </c>
      <c r="I91" s="849">
        <v>20</v>
      </c>
      <c r="J91" s="849">
        <v>3087.2</v>
      </c>
      <c r="K91" s="837">
        <v>1</v>
      </c>
      <c r="L91" s="849">
        <v>20</v>
      </c>
      <c r="M91" s="850">
        <v>3087.2</v>
      </c>
    </row>
    <row r="92" spans="1:13" ht="14.4" customHeight="1" x14ac:dyDescent="0.3">
      <c r="A92" s="831" t="s">
        <v>1096</v>
      </c>
      <c r="B92" s="832" t="s">
        <v>979</v>
      </c>
      <c r="C92" s="832" t="s">
        <v>1049</v>
      </c>
      <c r="D92" s="832" t="s">
        <v>1050</v>
      </c>
      <c r="E92" s="832" t="s">
        <v>1051</v>
      </c>
      <c r="F92" s="849"/>
      <c r="G92" s="849"/>
      <c r="H92" s="837">
        <v>0</v>
      </c>
      <c r="I92" s="849">
        <v>1</v>
      </c>
      <c r="J92" s="849">
        <v>149.52000000000001</v>
      </c>
      <c r="K92" s="837">
        <v>1</v>
      </c>
      <c r="L92" s="849">
        <v>1</v>
      </c>
      <c r="M92" s="850">
        <v>149.52000000000001</v>
      </c>
    </row>
    <row r="93" spans="1:13" ht="14.4" customHeight="1" x14ac:dyDescent="0.3">
      <c r="A93" s="831" t="s">
        <v>1096</v>
      </c>
      <c r="B93" s="832" t="s">
        <v>986</v>
      </c>
      <c r="C93" s="832" t="s">
        <v>987</v>
      </c>
      <c r="D93" s="832" t="s">
        <v>988</v>
      </c>
      <c r="E93" s="832" t="s">
        <v>827</v>
      </c>
      <c r="F93" s="849"/>
      <c r="G93" s="849"/>
      <c r="H93" s="837">
        <v>0</v>
      </c>
      <c r="I93" s="849">
        <v>1</v>
      </c>
      <c r="J93" s="849">
        <v>170.52</v>
      </c>
      <c r="K93" s="837">
        <v>1</v>
      </c>
      <c r="L93" s="849">
        <v>1</v>
      </c>
      <c r="M93" s="850">
        <v>170.52</v>
      </c>
    </row>
    <row r="94" spans="1:13" ht="14.4" customHeight="1" x14ac:dyDescent="0.3">
      <c r="A94" s="831" t="s">
        <v>1096</v>
      </c>
      <c r="B94" s="832" t="s">
        <v>986</v>
      </c>
      <c r="C94" s="832" t="s">
        <v>1115</v>
      </c>
      <c r="D94" s="832" t="s">
        <v>988</v>
      </c>
      <c r="E94" s="832" t="s">
        <v>1116</v>
      </c>
      <c r="F94" s="849"/>
      <c r="G94" s="849"/>
      <c r="H94" s="837">
        <v>0</v>
      </c>
      <c r="I94" s="849">
        <v>3</v>
      </c>
      <c r="J94" s="849">
        <v>818.49</v>
      </c>
      <c r="K94" s="837">
        <v>1</v>
      </c>
      <c r="L94" s="849">
        <v>3</v>
      </c>
      <c r="M94" s="850">
        <v>818.49</v>
      </c>
    </row>
    <row r="95" spans="1:13" ht="14.4" customHeight="1" x14ac:dyDescent="0.3">
      <c r="A95" s="831" t="s">
        <v>1096</v>
      </c>
      <c r="B95" s="832" t="s">
        <v>1016</v>
      </c>
      <c r="C95" s="832" t="s">
        <v>1017</v>
      </c>
      <c r="D95" s="832" t="s">
        <v>735</v>
      </c>
      <c r="E95" s="832" t="s">
        <v>737</v>
      </c>
      <c r="F95" s="849"/>
      <c r="G95" s="849"/>
      <c r="H95" s="837"/>
      <c r="I95" s="849">
        <v>4</v>
      </c>
      <c r="J95" s="849">
        <v>0</v>
      </c>
      <c r="K95" s="837"/>
      <c r="L95" s="849">
        <v>4</v>
      </c>
      <c r="M95" s="850">
        <v>0</v>
      </c>
    </row>
    <row r="96" spans="1:13" ht="14.4" customHeight="1" x14ac:dyDescent="0.3">
      <c r="A96" s="831" t="s">
        <v>1097</v>
      </c>
      <c r="B96" s="832" t="s">
        <v>979</v>
      </c>
      <c r="C96" s="832" t="s">
        <v>980</v>
      </c>
      <c r="D96" s="832" t="s">
        <v>877</v>
      </c>
      <c r="E96" s="832" t="s">
        <v>981</v>
      </c>
      <c r="F96" s="849"/>
      <c r="G96" s="849"/>
      <c r="H96" s="837">
        <v>0</v>
      </c>
      <c r="I96" s="849">
        <v>4</v>
      </c>
      <c r="J96" s="849">
        <v>617.44000000000005</v>
      </c>
      <c r="K96" s="837">
        <v>1</v>
      </c>
      <c r="L96" s="849">
        <v>4</v>
      </c>
      <c r="M96" s="850">
        <v>617.44000000000005</v>
      </c>
    </row>
    <row r="97" spans="1:13" ht="14.4" customHeight="1" x14ac:dyDescent="0.3">
      <c r="A97" s="831" t="s">
        <v>1098</v>
      </c>
      <c r="B97" s="832" t="s">
        <v>932</v>
      </c>
      <c r="C97" s="832" t="s">
        <v>935</v>
      </c>
      <c r="D97" s="832" t="s">
        <v>936</v>
      </c>
      <c r="E97" s="832" t="s">
        <v>937</v>
      </c>
      <c r="F97" s="849"/>
      <c r="G97" s="849"/>
      <c r="H97" s="837">
        <v>0</v>
      </c>
      <c r="I97" s="849">
        <v>1</v>
      </c>
      <c r="J97" s="849">
        <v>16.12</v>
      </c>
      <c r="K97" s="837">
        <v>1</v>
      </c>
      <c r="L97" s="849">
        <v>1</v>
      </c>
      <c r="M97" s="850">
        <v>16.12</v>
      </c>
    </row>
    <row r="98" spans="1:13" ht="14.4" customHeight="1" x14ac:dyDescent="0.3">
      <c r="A98" s="831" t="s">
        <v>1098</v>
      </c>
      <c r="B98" s="832" t="s">
        <v>970</v>
      </c>
      <c r="C98" s="832" t="s">
        <v>1449</v>
      </c>
      <c r="D98" s="832" t="s">
        <v>1450</v>
      </c>
      <c r="E98" s="832" t="s">
        <v>1451</v>
      </c>
      <c r="F98" s="849"/>
      <c r="G98" s="849"/>
      <c r="H98" s="837">
        <v>0</v>
      </c>
      <c r="I98" s="849">
        <v>1</v>
      </c>
      <c r="J98" s="849">
        <v>135.5</v>
      </c>
      <c r="K98" s="837">
        <v>1</v>
      </c>
      <c r="L98" s="849">
        <v>1</v>
      </c>
      <c r="M98" s="850">
        <v>135.5</v>
      </c>
    </row>
    <row r="99" spans="1:13" ht="14.4" customHeight="1" x14ac:dyDescent="0.3">
      <c r="A99" s="831" t="s">
        <v>1098</v>
      </c>
      <c r="B99" s="832" t="s">
        <v>979</v>
      </c>
      <c r="C99" s="832" t="s">
        <v>980</v>
      </c>
      <c r="D99" s="832" t="s">
        <v>877</v>
      </c>
      <c r="E99" s="832" t="s">
        <v>981</v>
      </c>
      <c r="F99" s="849"/>
      <c r="G99" s="849"/>
      <c r="H99" s="837">
        <v>0</v>
      </c>
      <c r="I99" s="849">
        <v>59</v>
      </c>
      <c r="J99" s="849">
        <v>9107.2400000000034</v>
      </c>
      <c r="K99" s="837">
        <v>1</v>
      </c>
      <c r="L99" s="849">
        <v>59</v>
      </c>
      <c r="M99" s="850">
        <v>9107.2400000000034</v>
      </c>
    </row>
    <row r="100" spans="1:13" ht="14.4" customHeight="1" x14ac:dyDescent="0.3">
      <c r="A100" s="831" t="s">
        <v>1098</v>
      </c>
      <c r="B100" s="832" t="s">
        <v>979</v>
      </c>
      <c r="C100" s="832" t="s">
        <v>1049</v>
      </c>
      <c r="D100" s="832" t="s">
        <v>1050</v>
      </c>
      <c r="E100" s="832" t="s">
        <v>1051</v>
      </c>
      <c r="F100" s="849"/>
      <c r="G100" s="849"/>
      <c r="H100" s="837">
        <v>0</v>
      </c>
      <c r="I100" s="849">
        <v>1</v>
      </c>
      <c r="J100" s="849">
        <v>149.52000000000001</v>
      </c>
      <c r="K100" s="837">
        <v>1</v>
      </c>
      <c r="L100" s="849">
        <v>1</v>
      </c>
      <c r="M100" s="850">
        <v>149.52000000000001</v>
      </c>
    </row>
    <row r="101" spans="1:13" ht="14.4" customHeight="1" x14ac:dyDescent="0.3">
      <c r="A101" s="831" t="s">
        <v>1098</v>
      </c>
      <c r="B101" s="832" t="s">
        <v>1003</v>
      </c>
      <c r="C101" s="832" t="s">
        <v>1007</v>
      </c>
      <c r="D101" s="832" t="s">
        <v>1008</v>
      </c>
      <c r="E101" s="832" t="s">
        <v>1009</v>
      </c>
      <c r="F101" s="849"/>
      <c r="G101" s="849"/>
      <c r="H101" s="837">
        <v>0</v>
      </c>
      <c r="I101" s="849">
        <v>2</v>
      </c>
      <c r="J101" s="849">
        <v>6463.62</v>
      </c>
      <c r="K101" s="837">
        <v>1</v>
      </c>
      <c r="L101" s="849">
        <v>2</v>
      </c>
      <c r="M101" s="850">
        <v>6463.62</v>
      </c>
    </row>
    <row r="102" spans="1:13" ht="14.4" customHeight="1" x14ac:dyDescent="0.3">
      <c r="A102" s="831" t="s">
        <v>1098</v>
      </c>
      <c r="B102" s="832" t="s">
        <v>1016</v>
      </c>
      <c r="C102" s="832" t="s">
        <v>1017</v>
      </c>
      <c r="D102" s="832" t="s">
        <v>735</v>
      </c>
      <c r="E102" s="832" t="s">
        <v>737</v>
      </c>
      <c r="F102" s="849"/>
      <c r="G102" s="849"/>
      <c r="H102" s="837"/>
      <c r="I102" s="849">
        <v>3</v>
      </c>
      <c r="J102" s="849">
        <v>0</v>
      </c>
      <c r="K102" s="837"/>
      <c r="L102" s="849">
        <v>3</v>
      </c>
      <c r="M102" s="850">
        <v>0</v>
      </c>
    </row>
    <row r="103" spans="1:13" ht="14.4" customHeight="1" x14ac:dyDescent="0.3">
      <c r="A103" s="831" t="s">
        <v>1099</v>
      </c>
      <c r="B103" s="832" t="s">
        <v>979</v>
      </c>
      <c r="C103" s="832" t="s">
        <v>980</v>
      </c>
      <c r="D103" s="832" t="s">
        <v>877</v>
      </c>
      <c r="E103" s="832" t="s">
        <v>981</v>
      </c>
      <c r="F103" s="849"/>
      <c r="G103" s="849"/>
      <c r="H103" s="837">
        <v>0</v>
      </c>
      <c r="I103" s="849">
        <v>11</v>
      </c>
      <c r="J103" s="849">
        <v>1697.9600000000003</v>
      </c>
      <c r="K103" s="837">
        <v>1</v>
      </c>
      <c r="L103" s="849">
        <v>11</v>
      </c>
      <c r="M103" s="850">
        <v>1697.9600000000003</v>
      </c>
    </row>
    <row r="104" spans="1:13" ht="14.4" customHeight="1" x14ac:dyDescent="0.3">
      <c r="A104" s="831" t="s">
        <v>1100</v>
      </c>
      <c r="B104" s="832" t="s">
        <v>979</v>
      </c>
      <c r="C104" s="832" t="s">
        <v>980</v>
      </c>
      <c r="D104" s="832" t="s">
        <v>877</v>
      </c>
      <c r="E104" s="832" t="s">
        <v>981</v>
      </c>
      <c r="F104" s="849"/>
      <c r="G104" s="849"/>
      <c r="H104" s="837">
        <v>0</v>
      </c>
      <c r="I104" s="849">
        <v>30</v>
      </c>
      <c r="J104" s="849">
        <v>4630.8000000000011</v>
      </c>
      <c r="K104" s="837">
        <v>1</v>
      </c>
      <c r="L104" s="849">
        <v>30</v>
      </c>
      <c r="M104" s="850">
        <v>4630.8000000000011</v>
      </c>
    </row>
    <row r="105" spans="1:13" ht="14.4" customHeight="1" x14ac:dyDescent="0.3">
      <c r="A105" s="831" t="s">
        <v>1101</v>
      </c>
      <c r="B105" s="832" t="s">
        <v>979</v>
      </c>
      <c r="C105" s="832" t="s">
        <v>980</v>
      </c>
      <c r="D105" s="832" t="s">
        <v>877</v>
      </c>
      <c r="E105" s="832" t="s">
        <v>981</v>
      </c>
      <c r="F105" s="849"/>
      <c r="G105" s="849"/>
      <c r="H105" s="837">
        <v>0</v>
      </c>
      <c r="I105" s="849">
        <v>12</v>
      </c>
      <c r="J105" s="849">
        <v>1852.3200000000002</v>
      </c>
      <c r="K105" s="837">
        <v>1</v>
      </c>
      <c r="L105" s="849">
        <v>12</v>
      </c>
      <c r="M105" s="850">
        <v>1852.3200000000002</v>
      </c>
    </row>
    <row r="106" spans="1:13" ht="14.4" customHeight="1" x14ac:dyDescent="0.3">
      <c r="A106" s="831" t="s">
        <v>1101</v>
      </c>
      <c r="B106" s="832" t="s">
        <v>979</v>
      </c>
      <c r="C106" s="832" t="s">
        <v>1553</v>
      </c>
      <c r="D106" s="832" t="s">
        <v>1554</v>
      </c>
      <c r="E106" s="832" t="s">
        <v>1555</v>
      </c>
      <c r="F106" s="849"/>
      <c r="G106" s="849"/>
      <c r="H106" s="837">
        <v>0</v>
      </c>
      <c r="I106" s="849">
        <v>1</v>
      </c>
      <c r="J106" s="849">
        <v>75.73</v>
      </c>
      <c r="K106" s="837">
        <v>1</v>
      </c>
      <c r="L106" s="849">
        <v>1</v>
      </c>
      <c r="M106" s="850">
        <v>75.73</v>
      </c>
    </row>
    <row r="107" spans="1:13" ht="14.4" customHeight="1" x14ac:dyDescent="0.3">
      <c r="A107" s="831" t="s">
        <v>1102</v>
      </c>
      <c r="B107" s="832" t="s">
        <v>979</v>
      </c>
      <c r="C107" s="832" t="s">
        <v>980</v>
      </c>
      <c r="D107" s="832" t="s">
        <v>877</v>
      </c>
      <c r="E107" s="832" t="s">
        <v>981</v>
      </c>
      <c r="F107" s="849"/>
      <c r="G107" s="849"/>
      <c r="H107" s="837">
        <v>0</v>
      </c>
      <c r="I107" s="849">
        <v>6</v>
      </c>
      <c r="J107" s="849">
        <v>926.16000000000008</v>
      </c>
      <c r="K107" s="837">
        <v>1</v>
      </c>
      <c r="L107" s="849">
        <v>6</v>
      </c>
      <c r="M107" s="850">
        <v>926.16000000000008</v>
      </c>
    </row>
    <row r="108" spans="1:13" ht="14.4" customHeight="1" x14ac:dyDescent="0.3">
      <c r="A108" s="831" t="s">
        <v>1102</v>
      </c>
      <c r="B108" s="832" t="s">
        <v>1003</v>
      </c>
      <c r="C108" s="832" t="s">
        <v>1363</v>
      </c>
      <c r="D108" s="832" t="s">
        <v>1271</v>
      </c>
      <c r="E108" s="832" t="s">
        <v>1364</v>
      </c>
      <c r="F108" s="849">
        <v>2</v>
      </c>
      <c r="G108" s="849">
        <v>423.22</v>
      </c>
      <c r="H108" s="837">
        <v>1</v>
      </c>
      <c r="I108" s="849"/>
      <c r="J108" s="849"/>
      <c r="K108" s="837">
        <v>0</v>
      </c>
      <c r="L108" s="849">
        <v>2</v>
      </c>
      <c r="M108" s="850">
        <v>423.22</v>
      </c>
    </row>
    <row r="109" spans="1:13" ht="14.4" customHeight="1" x14ac:dyDescent="0.3">
      <c r="A109" s="831" t="s">
        <v>1102</v>
      </c>
      <c r="B109" s="832" t="s">
        <v>1016</v>
      </c>
      <c r="C109" s="832" t="s">
        <v>1017</v>
      </c>
      <c r="D109" s="832" t="s">
        <v>735</v>
      </c>
      <c r="E109" s="832" t="s">
        <v>737</v>
      </c>
      <c r="F109" s="849"/>
      <c r="G109" s="849"/>
      <c r="H109" s="837"/>
      <c r="I109" s="849">
        <v>1</v>
      </c>
      <c r="J109" s="849">
        <v>0</v>
      </c>
      <c r="K109" s="837"/>
      <c r="L109" s="849">
        <v>1</v>
      </c>
      <c r="M109" s="850">
        <v>0</v>
      </c>
    </row>
    <row r="110" spans="1:13" ht="14.4" customHeight="1" x14ac:dyDescent="0.3">
      <c r="A110" s="831" t="s">
        <v>1102</v>
      </c>
      <c r="B110" s="832" t="s">
        <v>1028</v>
      </c>
      <c r="C110" s="832" t="s">
        <v>1293</v>
      </c>
      <c r="D110" s="832" t="s">
        <v>1030</v>
      </c>
      <c r="E110" s="832" t="s">
        <v>1294</v>
      </c>
      <c r="F110" s="849"/>
      <c r="G110" s="849"/>
      <c r="H110" s="837">
        <v>0</v>
      </c>
      <c r="I110" s="849">
        <v>1</v>
      </c>
      <c r="J110" s="849">
        <v>9.4</v>
      </c>
      <c r="K110" s="837">
        <v>1</v>
      </c>
      <c r="L110" s="849">
        <v>1</v>
      </c>
      <c r="M110" s="850">
        <v>9.4</v>
      </c>
    </row>
    <row r="111" spans="1:13" ht="14.4" customHeight="1" x14ac:dyDescent="0.3">
      <c r="A111" s="831" t="s">
        <v>1103</v>
      </c>
      <c r="B111" s="832" t="s">
        <v>979</v>
      </c>
      <c r="C111" s="832" t="s">
        <v>980</v>
      </c>
      <c r="D111" s="832" t="s">
        <v>877</v>
      </c>
      <c r="E111" s="832" t="s">
        <v>981</v>
      </c>
      <c r="F111" s="849"/>
      <c r="G111" s="849"/>
      <c r="H111" s="837">
        <v>0</v>
      </c>
      <c r="I111" s="849">
        <v>10</v>
      </c>
      <c r="J111" s="849">
        <v>1543.6000000000004</v>
      </c>
      <c r="K111" s="837">
        <v>1</v>
      </c>
      <c r="L111" s="849">
        <v>10</v>
      </c>
      <c r="M111" s="850">
        <v>1543.6000000000004</v>
      </c>
    </row>
    <row r="112" spans="1:13" ht="14.4" customHeight="1" x14ac:dyDescent="0.3">
      <c r="A112" s="831" t="s">
        <v>1104</v>
      </c>
      <c r="B112" s="832" t="s">
        <v>979</v>
      </c>
      <c r="C112" s="832" t="s">
        <v>980</v>
      </c>
      <c r="D112" s="832" t="s">
        <v>877</v>
      </c>
      <c r="E112" s="832" t="s">
        <v>981</v>
      </c>
      <c r="F112" s="849"/>
      <c r="G112" s="849"/>
      <c r="H112" s="837">
        <v>0</v>
      </c>
      <c r="I112" s="849">
        <v>12</v>
      </c>
      <c r="J112" s="849">
        <v>1852.3200000000002</v>
      </c>
      <c r="K112" s="837">
        <v>1</v>
      </c>
      <c r="L112" s="849">
        <v>12</v>
      </c>
      <c r="M112" s="850">
        <v>1852.3200000000002</v>
      </c>
    </row>
    <row r="113" spans="1:13" ht="14.4" customHeight="1" x14ac:dyDescent="0.3">
      <c r="A113" s="831" t="s">
        <v>1104</v>
      </c>
      <c r="B113" s="832" t="s">
        <v>1611</v>
      </c>
      <c r="C113" s="832" t="s">
        <v>1519</v>
      </c>
      <c r="D113" s="832" t="s">
        <v>1520</v>
      </c>
      <c r="E113" s="832" t="s">
        <v>1521</v>
      </c>
      <c r="F113" s="849"/>
      <c r="G113" s="849"/>
      <c r="H113" s="837">
        <v>0</v>
      </c>
      <c r="I113" s="849">
        <v>1</v>
      </c>
      <c r="J113" s="849">
        <v>119.7</v>
      </c>
      <c r="K113" s="837">
        <v>1</v>
      </c>
      <c r="L113" s="849">
        <v>1</v>
      </c>
      <c r="M113" s="850">
        <v>119.7</v>
      </c>
    </row>
    <row r="114" spans="1:13" ht="14.4" customHeight="1" x14ac:dyDescent="0.3">
      <c r="A114" s="831" t="s">
        <v>1105</v>
      </c>
      <c r="B114" s="832" t="s">
        <v>979</v>
      </c>
      <c r="C114" s="832" t="s">
        <v>980</v>
      </c>
      <c r="D114" s="832" t="s">
        <v>877</v>
      </c>
      <c r="E114" s="832" t="s">
        <v>981</v>
      </c>
      <c r="F114" s="849"/>
      <c r="G114" s="849"/>
      <c r="H114" s="837">
        <v>0</v>
      </c>
      <c r="I114" s="849">
        <v>49</v>
      </c>
      <c r="J114" s="849">
        <v>7563.6400000000031</v>
      </c>
      <c r="K114" s="837">
        <v>1</v>
      </c>
      <c r="L114" s="849">
        <v>49</v>
      </c>
      <c r="M114" s="850">
        <v>7563.6400000000031</v>
      </c>
    </row>
    <row r="115" spans="1:13" ht="14.4" customHeight="1" x14ac:dyDescent="0.3">
      <c r="A115" s="831" t="s">
        <v>1105</v>
      </c>
      <c r="B115" s="832" t="s">
        <v>979</v>
      </c>
      <c r="C115" s="832" t="s">
        <v>1049</v>
      </c>
      <c r="D115" s="832" t="s">
        <v>1050</v>
      </c>
      <c r="E115" s="832" t="s">
        <v>1051</v>
      </c>
      <c r="F115" s="849"/>
      <c r="G115" s="849"/>
      <c r="H115" s="837">
        <v>0</v>
      </c>
      <c r="I115" s="849">
        <v>1</v>
      </c>
      <c r="J115" s="849">
        <v>149.52000000000001</v>
      </c>
      <c r="K115" s="837">
        <v>1</v>
      </c>
      <c r="L115" s="849">
        <v>1</v>
      </c>
      <c r="M115" s="850">
        <v>149.52000000000001</v>
      </c>
    </row>
    <row r="116" spans="1:13" ht="14.4" customHeight="1" x14ac:dyDescent="0.3">
      <c r="A116" s="831" t="s">
        <v>1105</v>
      </c>
      <c r="B116" s="832" t="s">
        <v>979</v>
      </c>
      <c r="C116" s="832" t="s">
        <v>1047</v>
      </c>
      <c r="D116" s="832" t="s">
        <v>877</v>
      </c>
      <c r="E116" s="832" t="s">
        <v>1048</v>
      </c>
      <c r="F116" s="849"/>
      <c r="G116" s="849"/>
      <c r="H116" s="837">
        <v>0</v>
      </c>
      <c r="I116" s="849">
        <v>4</v>
      </c>
      <c r="J116" s="849">
        <v>900.24</v>
      </c>
      <c r="K116" s="837">
        <v>1</v>
      </c>
      <c r="L116" s="849">
        <v>4</v>
      </c>
      <c r="M116" s="850">
        <v>900.24</v>
      </c>
    </row>
    <row r="117" spans="1:13" ht="14.4" customHeight="1" x14ac:dyDescent="0.3">
      <c r="A117" s="831" t="s">
        <v>1105</v>
      </c>
      <c r="B117" s="832" t="s">
        <v>986</v>
      </c>
      <c r="C117" s="832" t="s">
        <v>987</v>
      </c>
      <c r="D117" s="832" t="s">
        <v>988</v>
      </c>
      <c r="E117" s="832" t="s">
        <v>827</v>
      </c>
      <c r="F117" s="849"/>
      <c r="G117" s="849"/>
      <c r="H117" s="837">
        <v>0</v>
      </c>
      <c r="I117" s="849">
        <v>2</v>
      </c>
      <c r="J117" s="849">
        <v>341.04</v>
      </c>
      <c r="K117" s="837">
        <v>1</v>
      </c>
      <c r="L117" s="849">
        <v>2</v>
      </c>
      <c r="M117" s="850">
        <v>341.04</v>
      </c>
    </row>
    <row r="118" spans="1:13" ht="14.4" customHeight="1" x14ac:dyDescent="0.3">
      <c r="A118" s="831" t="s">
        <v>1105</v>
      </c>
      <c r="B118" s="832" t="s">
        <v>986</v>
      </c>
      <c r="C118" s="832" t="s">
        <v>1115</v>
      </c>
      <c r="D118" s="832" t="s">
        <v>988</v>
      </c>
      <c r="E118" s="832" t="s">
        <v>1116</v>
      </c>
      <c r="F118" s="849"/>
      <c r="G118" s="849"/>
      <c r="H118" s="837">
        <v>0</v>
      </c>
      <c r="I118" s="849">
        <v>1</v>
      </c>
      <c r="J118" s="849">
        <v>272.83</v>
      </c>
      <c r="K118" s="837">
        <v>1</v>
      </c>
      <c r="L118" s="849">
        <v>1</v>
      </c>
      <c r="M118" s="850">
        <v>272.83</v>
      </c>
    </row>
    <row r="119" spans="1:13" ht="14.4" customHeight="1" x14ac:dyDescent="0.3">
      <c r="A119" s="831" t="s">
        <v>1105</v>
      </c>
      <c r="B119" s="832" t="s">
        <v>1003</v>
      </c>
      <c r="C119" s="832" t="s">
        <v>1007</v>
      </c>
      <c r="D119" s="832" t="s">
        <v>1008</v>
      </c>
      <c r="E119" s="832" t="s">
        <v>1009</v>
      </c>
      <c r="F119" s="849"/>
      <c r="G119" s="849"/>
      <c r="H119" s="837">
        <v>0</v>
      </c>
      <c r="I119" s="849">
        <v>1</v>
      </c>
      <c r="J119" s="849">
        <v>3231.81</v>
      </c>
      <c r="K119" s="837">
        <v>1</v>
      </c>
      <c r="L119" s="849">
        <v>1</v>
      </c>
      <c r="M119" s="850">
        <v>3231.81</v>
      </c>
    </row>
    <row r="120" spans="1:13" ht="14.4" customHeight="1" x14ac:dyDescent="0.3">
      <c r="A120" s="831" t="s">
        <v>1105</v>
      </c>
      <c r="B120" s="832" t="s">
        <v>1016</v>
      </c>
      <c r="C120" s="832" t="s">
        <v>1017</v>
      </c>
      <c r="D120" s="832" t="s">
        <v>735</v>
      </c>
      <c r="E120" s="832" t="s">
        <v>737</v>
      </c>
      <c r="F120" s="849"/>
      <c r="G120" s="849"/>
      <c r="H120" s="837"/>
      <c r="I120" s="849">
        <v>12</v>
      </c>
      <c r="J120" s="849">
        <v>0</v>
      </c>
      <c r="K120" s="837"/>
      <c r="L120" s="849">
        <v>12</v>
      </c>
      <c r="M120" s="850">
        <v>0</v>
      </c>
    </row>
    <row r="121" spans="1:13" ht="14.4" customHeight="1" x14ac:dyDescent="0.3">
      <c r="A121" s="831" t="s">
        <v>1105</v>
      </c>
      <c r="B121" s="832" t="s">
        <v>1028</v>
      </c>
      <c r="C121" s="832" t="s">
        <v>1029</v>
      </c>
      <c r="D121" s="832" t="s">
        <v>1030</v>
      </c>
      <c r="E121" s="832" t="s">
        <v>1031</v>
      </c>
      <c r="F121" s="849"/>
      <c r="G121" s="849"/>
      <c r="H121" s="837">
        <v>0</v>
      </c>
      <c r="I121" s="849">
        <v>1</v>
      </c>
      <c r="J121" s="849">
        <v>4.7</v>
      </c>
      <c r="K121" s="837">
        <v>1</v>
      </c>
      <c r="L121" s="849">
        <v>1</v>
      </c>
      <c r="M121" s="850">
        <v>4.7</v>
      </c>
    </row>
    <row r="122" spans="1:13" ht="14.4" customHeight="1" x14ac:dyDescent="0.3">
      <c r="A122" s="831" t="s">
        <v>1105</v>
      </c>
      <c r="B122" s="832" t="s">
        <v>1612</v>
      </c>
      <c r="C122" s="832" t="s">
        <v>1506</v>
      </c>
      <c r="D122" s="832" t="s">
        <v>619</v>
      </c>
      <c r="E122" s="832" t="s">
        <v>1507</v>
      </c>
      <c r="F122" s="849"/>
      <c r="G122" s="849"/>
      <c r="H122" s="837">
        <v>0</v>
      </c>
      <c r="I122" s="849">
        <v>1</v>
      </c>
      <c r="J122" s="849">
        <v>264</v>
      </c>
      <c r="K122" s="837">
        <v>1</v>
      </c>
      <c r="L122" s="849">
        <v>1</v>
      </c>
      <c r="M122" s="850">
        <v>264</v>
      </c>
    </row>
    <row r="123" spans="1:13" ht="14.4" customHeight="1" x14ac:dyDescent="0.3">
      <c r="A123" s="831" t="s">
        <v>1105</v>
      </c>
      <c r="B123" s="832" t="s">
        <v>1613</v>
      </c>
      <c r="C123" s="832" t="s">
        <v>1156</v>
      </c>
      <c r="D123" s="832" t="s">
        <v>1157</v>
      </c>
      <c r="E123" s="832" t="s">
        <v>1158</v>
      </c>
      <c r="F123" s="849"/>
      <c r="G123" s="849"/>
      <c r="H123" s="837">
        <v>0</v>
      </c>
      <c r="I123" s="849">
        <v>1</v>
      </c>
      <c r="J123" s="849">
        <v>141.25</v>
      </c>
      <c r="K123" s="837">
        <v>1</v>
      </c>
      <c r="L123" s="849">
        <v>1</v>
      </c>
      <c r="M123" s="850">
        <v>141.25</v>
      </c>
    </row>
    <row r="124" spans="1:13" ht="14.4" customHeight="1" x14ac:dyDescent="0.3">
      <c r="A124" s="831" t="s">
        <v>1105</v>
      </c>
      <c r="B124" s="832" t="s">
        <v>1620</v>
      </c>
      <c r="C124" s="832" t="s">
        <v>1580</v>
      </c>
      <c r="D124" s="832" t="s">
        <v>1581</v>
      </c>
      <c r="E124" s="832" t="s">
        <v>1582</v>
      </c>
      <c r="F124" s="849"/>
      <c r="G124" s="849"/>
      <c r="H124" s="837">
        <v>0</v>
      </c>
      <c r="I124" s="849">
        <v>1</v>
      </c>
      <c r="J124" s="849">
        <v>25.5</v>
      </c>
      <c r="K124" s="837">
        <v>1</v>
      </c>
      <c r="L124" s="849">
        <v>1</v>
      </c>
      <c r="M124" s="850">
        <v>25.5</v>
      </c>
    </row>
    <row r="125" spans="1:13" ht="14.4" customHeight="1" x14ac:dyDescent="0.3">
      <c r="A125" s="831" t="s">
        <v>1105</v>
      </c>
      <c r="B125" s="832" t="s">
        <v>1618</v>
      </c>
      <c r="C125" s="832" t="s">
        <v>1508</v>
      </c>
      <c r="D125" s="832" t="s">
        <v>1509</v>
      </c>
      <c r="E125" s="832" t="s">
        <v>1510</v>
      </c>
      <c r="F125" s="849">
        <v>2</v>
      </c>
      <c r="G125" s="849">
        <v>352.64</v>
      </c>
      <c r="H125" s="837">
        <v>1</v>
      </c>
      <c r="I125" s="849"/>
      <c r="J125" s="849"/>
      <c r="K125" s="837">
        <v>0</v>
      </c>
      <c r="L125" s="849">
        <v>2</v>
      </c>
      <c r="M125" s="850">
        <v>352.64</v>
      </c>
    </row>
    <row r="126" spans="1:13" ht="14.4" customHeight="1" x14ac:dyDescent="0.3">
      <c r="A126" s="831" t="s">
        <v>1105</v>
      </c>
      <c r="B126" s="832" t="s">
        <v>1618</v>
      </c>
      <c r="C126" s="832" t="s">
        <v>1195</v>
      </c>
      <c r="D126" s="832" t="s">
        <v>1196</v>
      </c>
      <c r="E126" s="832" t="s">
        <v>1197</v>
      </c>
      <c r="F126" s="849"/>
      <c r="G126" s="849"/>
      <c r="H126" s="837">
        <v>0</v>
      </c>
      <c r="I126" s="849">
        <v>1</v>
      </c>
      <c r="J126" s="849">
        <v>176.32</v>
      </c>
      <c r="K126" s="837">
        <v>1</v>
      </c>
      <c r="L126" s="849">
        <v>1</v>
      </c>
      <c r="M126" s="850">
        <v>176.32</v>
      </c>
    </row>
    <row r="127" spans="1:13" ht="14.4" customHeight="1" x14ac:dyDescent="0.3">
      <c r="A127" s="831" t="s">
        <v>1105</v>
      </c>
      <c r="B127" s="832" t="s">
        <v>1618</v>
      </c>
      <c r="C127" s="832" t="s">
        <v>1577</v>
      </c>
      <c r="D127" s="832" t="s">
        <v>1196</v>
      </c>
      <c r="E127" s="832" t="s">
        <v>1578</v>
      </c>
      <c r="F127" s="849"/>
      <c r="G127" s="849"/>
      <c r="H127" s="837">
        <v>0</v>
      </c>
      <c r="I127" s="849">
        <v>1</v>
      </c>
      <c r="J127" s="849">
        <v>97.96</v>
      </c>
      <c r="K127" s="837">
        <v>1</v>
      </c>
      <c r="L127" s="849">
        <v>1</v>
      </c>
      <c r="M127" s="850">
        <v>97.96</v>
      </c>
    </row>
    <row r="128" spans="1:13" ht="14.4" customHeight="1" x14ac:dyDescent="0.3">
      <c r="A128" s="831" t="s">
        <v>1106</v>
      </c>
      <c r="B128" s="832" t="s">
        <v>979</v>
      </c>
      <c r="C128" s="832" t="s">
        <v>980</v>
      </c>
      <c r="D128" s="832" t="s">
        <v>877</v>
      </c>
      <c r="E128" s="832" t="s">
        <v>981</v>
      </c>
      <c r="F128" s="849"/>
      <c r="G128" s="849"/>
      <c r="H128" s="837">
        <v>0</v>
      </c>
      <c r="I128" s="849">
        <v>2</v>
      </c>
      <c r="J128" s="849">
        <v>308.72000000000003</v>
      </c>
      <c r="K128" s="837">
        <v>1</v>
      </c>
      <c r="L128" s="849">
        <v>2</v>
      </c>
      <c r="M128" s="850">
        <v>308.72000000000003</v>
      </c>
    </row>
    <row r="129" spans="1:13" ht="14.4" customHeight="1" x14ac:dyDescent="0.3">
      <c r="A129" s="831" t="s">
        <v>1107</v>
      </c>
      <c r="B129" s="832" t="s">
        <v>932</v>
      </c>
      <c r="C129" s="832" t="s">
        <v>1400</v>
      </c>
      <c r="D129" s="832" t="s">
        <v>936</v>
      </c>
      <c r="E129" s="832" t="s">
        <v>1401</v>
      </c>
      <c r="F129" s="849"/>
      <c r="G129" s="849"/>
      <c r="H129" s="837">
        <v>0</v>
      </c>
      <c r="I129" s="849">
        <v>1</v>
      </c>
      <c r="J129" s="849">
        <v>115.18</v>
      </c>
      <c r="K129" s="837">
        <v>1</v>
      </c>
      <c r="L129" s="849">
        <v>1</v>
      </c>
      <c r="M129" s="850">
        <v>115.18</v>
      </c>
    </row>
    <row r="130" spans="1:13" ht="14.4" customHeight="1" x14ac:dyDescent="0.3">
      <c r="A130" s="831" t="s">
        <v>1107</v>
      </c>
      <c r="B130" s="832" t="s">
        <v>1621</v>
      </c>
      <c r="C130" s="832" t="s">
        <v>1370</v>
      </c>
      <c r="D130" s="832" t="s">
        <v>1371</v>
      </c>
      <c r="E130" s="832" t="s">
        <v>1372</v>
      </c>
      <c r="F130" s="849"/>
      <c r="G130" s="849"/>
      <c r="H130" s="837">
        <v>0</v>
      </c>
      <c r="I130" s="849">
        <v>3</v>
      </c>
      <c r="J130" s="849">
        <v>279.81</v>
      </c>
      <c r="K130" s="837">
        <v>1</v>
      </c>
      <c r="L130" s="849">
        <v>3</v>
      </c>
      <c r="M130" s="850">
        <v>279.81</v>
      </c>
    </row>
    <row r="131" spans="1:13" ht="14.4" customHeight="1" x14ac:dyDescent="0.3">
      <c r="A131" s="831" t="s">
        <v>1107</v>
      </c>
      <c r="B131" s="832" t="s">
        <v>979</v>
      </c>
      <c r="C131" s="832" t="s">
        <v>980</v>
      </c>
      <c r="D131" s="832" t="s">
        <v>877</v>
      </c>
      <c r="E131" s="832" t="s">
        <v>981</v>
      </c>
      <c r="F131" s="849"/>
      <c r="G131" s="849"/>
      <c r="H131" s="837">
        <v>0</v>
      </c>
      <c r="I131" s="849">
        <v>40</v>
      </c>
      <c r="J131" s="849">
        <v>6174.4000000000015</v>
      </c>
      <c r="K131" s="837">
        <v>1</v>
      </c>
      <c r="L131" s="849">
        <v>40</v>
      </c>
      <c r="M131" s="850">
        <v>6174.4000000000015</v>
      </c>
    </row>
    <row r="132" spans="1:13" ht="14.4" customHeight="1" x14ac:dyDescent="0.3">
      <c r="A132" s="831" t="s">
        <v>1107</v>
      </c>
      <c r="B132" s="832" t="s">
        <v>979</v>
      </c>
      <c r="C132" s="832" t="s">
        <v>1402</v>
      </c>
      <c r="D132" s="832" t="s">
        <v>1403</v>
      </c>
      <c r="E132" s="832" t="s">
        <v>1404</v>
      </c>
      <c r="F132" s="849"/>
      <c r="G132" s="849"/>
      <c r="H132" s="837">
        <v>0</v>
      </c>
      <c r="I132" s="849">
        <v>1</v>
      </c>
      <c r="J132" s="849">
        <v>111.22</v>
      </c>
      <c r="K132" s="837">
        <v>1</v>
      </c>
      <c r="L132" s="849">
        <v>1</v>
      </c>
      <c r="M132" s="850">
        <v>111.22</v>
      </c>
    </row>
    <row r="133" spans="1:13" ht="14.4" customHeight="1" x14ac:dyDescent="0.3">
      <c r="A133" s="831" t="s">
        <v>1107</v>
      </c>
      <c r="B133" s="832" t="s">
        <v>986</v>
      </c>
      <c r="C133" s="832" t="s">
        <v>1115</v>
      </c>
      <c r="D133" s="832" t="s">
        <v>988</v>
      </c>
      <c r="E133" s="832" t="s">
        <v>1116</v>
      </c>
      <c r="F133" s="849"/>
      <c r="G133" s="849"/>
      <c r="H133" s="837">
        <v>0</v>
      </c>
      <c r="I133" s="849">
        <v>2</v>
      </c>
      <c r="J133" s="849">
        <v>545.66</v>
      </c>
      <c r="K133" s="837">
        <v>1</v>
      </c>
      <c r="L133" s="849">
        <v>2</v>
      </c>
      <c r="M133" s="850">
        <v>545.66</v>
      </c>
    </row>
    <row r="134" spans="1:13" ht="14.4" customHeight="1" x14ac:dyDescent="0.3">
      <c r="A134" s="831" t="s">
        <v>1107</v>
      </c>
      <c r="B134" s="832" t="s">
        <v>1003</v>
      </c>
      <c r="C134" s="832" t="s">
        <v>1007</v>
      </c>
      <c r="D134" s="832" t="s">
        <v>1008</v>
      </c>
      <c r="E134" s="832" t="s">
        <v>1009</v>
      </c>
      <c r="F134" s="849"/>
      <c r="G134" s="849"/>
      <c r="H134" s="837">
        <v>0</v>
      </c>
      <c r="I134" s="849">
        <v>4</v>
      </c>
      <c r="J134" s="849">
        <v>12927.24</v>
      </c>
      <c r="K134" s="837">
        <v>1</v>
      </c>
      <c r="L134" s="849">
        <v>4</v>
      </c>
      <c r="M134" s="850">
        <v>12927.24</v>
      </c>
    </row>
    <row r="135" spans="1:13" ht="14.4" customHeight="1" x14ac:dyDescent="0.3">
      <c r="A135" s="831" t="s">
        <v>1107</v>
      </c>
      <c r="B135" s="832" t="s">
        <v>1614</v>
      </c>
      <c r="C135" s="832" t="s">
        <v>1374</v>
      </c>
      <c r="D135" s="832" t="s">
        <v>1375</v>
      </c>
      <c r="E135" s="832" t="s">
        <v>1376</v>
      </c>
      <c r="F135" s="849">
        <v>3</v>
      </c>
      <c r="G135" s="849">
        <v>311.39999999999998</v>
      </c>
      <c r="H135" s="837">
        <v>1</v>
      </c>
      <c r="I135" s="849"/>
      <c r="J135" s="849"/>
      <c r="K135" s="837">
        <v>0</v>
      </c>
      <c r="L135" s="849">
        <v>3</v>
      </c>
      <c r="M135" s="850">
        <v>311.39999999999998</v>
      </c>
    </row>
    <row r="136" spans="1:13" ht="14.4" customHeight="1" thickBot="1" x14ac:dyDescent="0.35">
      <c r="A136" s="839" t="s">
        <v>1107</v>
      </c>
      <c r="B136" s="840" t="s">
        <v>1622</v>
      </c>
      <c r="C136" s="840" t="s">
        <v>1391</v>
      </c>
      <c r="D136" s="840" t="s">
        <v>1392</v>
      </c>
      <c r="E136" s="840" t="s">
        <v>1393</v>
      </c>
      <c r="F136" s="851">
        <v>2</v>
      </c>
      <c r="G136" s="851">
        <v>14238.3</v>
      </c>
      <c r="H136" s="845">
        <v>1</v>
      </c>
      <c r="I136" s="851"/>
      <c r="J136" s="851"/>
      <c r="K136" s="845">
        <v>0</v>
      </c>
      <c r="L136" s="851">
        <v>2</v>
      </c>
      <c r="M136" s="852">
        <v>14238.3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555</v>
      </c>
      <c r="B5" s="730" t="s">
        <v>556</v>
      </c>
      <c r="C5" s="731" t="s">
        <v>557</v>
      </c>
      <c r="D5" s="731" t="s">
        <v>557</v>
      </c>
      <c r="E5" s="731"/>
      <c r="F5" s="731" t="s">
        <v>557</v>
      </c>
      <c r="G5" s="731" t="s">
        <v>557</v>
      </c>
      <c r="H5" s="731" t="s">
        <v>557</v>
      </c>
      <c r="I5" s="732" t="s">
        <v>557</v>
      </c>
      <c r="J5" s="733" t="s">
        <v>73</v>
      </c>
    </row>
    <row r="6" spans="1:10" ht="14.4" customHeight="1" x14ac:dyDescent="0.3">
      <c r="A6" s="729" t="s">
        <v>555</v>
      </c>
      <c r="B6" s="730" t="s">
        <v>1624</v>
      </c>
      <c r="C6" s="731">
        <v>389.53701000000001</v>
      </c>
      <c r="D6" s="731">
        <v>302.03825000000001</v>
      </c>
      <c r="E6" s="731"/>
      <c r="F6" s="731">
        <v>226.19477000000001</v>
      </c>
      <c r="G6" s="731">
        <v>293.33334374999998</v>
      </c>
      <c r="H6" s="731">
        <v>-67.138573749999978</v>
      </c>
      <c r="I6" s="732">
        <v>0.77111850670743942</v>
      </c>
      <c r="J6" s="733" t="s">
        <v>1</v>
      </c>
    </row>
    <row r="7" spans="1:10" ht="14.4" customHeight="1" x14ac:dyDescent="0.3">
      <c r="A7" s="729" t="s">
        <v>555</v>
      </c>
      <c r="B7" s="730" t="s">
        <v>1625</v>
      </c>
      <c r="C7" s="731">
        <v>0.90249999999999997</v>
      </c>
      <c r="D7" s="731">
        <v>0.99</v>
      </c>
      <c r="E7" s="731"/>
      <c r="F7" s="731">
        <v>0</v>
      </c>
      <c r="G7" s="731">
        <v>3.3333332519531251</v>
      </c>
      <c r="H7" s="731">
        <v>-3.3333332519531251</v>
      </c>
      <c r="I7" s="732">
        <v>0</v>
      </c>
      <c r="J7" s="733" t="s">
        <v>1</v>
      </c>
    </row>
    <row r="8" spans="1:10" ht="14.4" customHeight="1" x14ac:dyDescent="0.3">
      <c r="A8" s="729" t="s">
        <v>555</v>
      </c>
      <c r="B8" s="730" t="s">
        <v>1626</v>
      </c>
      <c r="C8" s="731">
        <v>2.6309499999999999</v>
      </c>
      <c r="D8" s="731">
        <v>0</v>
      </c>
      <c r="E8" s="731"/>
      <c r="F8" s="731">
        <v>0</v>
      </c>
      <c r="G8" s="731">
        <v>0</v>
      </c>
      <c r="H8" s="731">
        <v>0</v>
      </c>
      <c r="I8" s="732" t="s">
        <v>557</v>
      </c>
      <c r="J8" s="733" t="s">
        <v>1</v>
      </c>
    </row>
    <row r="9" spans="1:10" ht="14.4" customHeight="1" x14ac:dyDescent="0.3">
      <c r="A9" s="729" t="s">
        <v>555</v>
      </c>
      <c r="B9" s="730" t="s">
        <v>1627</v>
      </c>
      <c r="C9" s="731">
        <v>120.78453000000002</v>
      </c>
      <c r="D9" s="731">
        <v>119.17263</v>
      </c>
      <c r="E9" s="731"/>
      <c r="F9" s="731">
        <v>120.86724000000001</v>
      </c>
      <c r="G9" s="731">
        <v>163.326564453125</v>
      </c>
      <c r="H9" s="731">
        <v>-42.459324453124992</v>
      </c>
      <c r="I9" s="732">
        <v>0.74003417879207956</v>
      </c>
      <c r="J9" s="733" t="s">
        <v>1</v>
      </c>
    </row>
    <row r="10" spans="1:10" ht="14.4" customHeight="1" x14ac:dyDescent="0.3">
      <c r="A10" s="729" t="s">
        <v>555</v>
      </c>
      <c r="B10" s="730" t="s">
        <v>1628</v>
      </c>
      <c r="C10" s="731">
        <v>102.01316</v>
      </c>
      <c r="D10" s="731">
        <v>151.12831000000006</v>
      </c>
      <c r="E10" s="731"/>
      <c r="F10" s="731">
        <v>140.72107000000003</v>
      </c>
      <c r="G10" s="731">
        <v>179.94903979492187</v>
      </c>
      <c r="H10" s="731">
        <v>-39.227969794921847</v>
      </c>
      <c r="I10" s="732">
        <v>0.78200511745087486</v>
      </c>
      <c r="J10" s="733" t="s">
        <v>1</v>
      </c>
    </row>
    <row r="11" spans="1:10" ht="14.4" customHeight="1" x14ac:dyDescent="0.3">
      <c r="A11" s="729" t="s">
        <v>555</v>
      </c>
      <c r="B11" s="730" t="s">
        <v>1629</v>
      </c>
      <c r="C11" s="731">
        <v>12.9565</v>
      </c>
      <c r="D11" s="731">
        <v>8.1280000000000001</v>
      </c>
      <c r="E11" s="731"/>
      <c r="F11" s="731">
        <v>12.338200000000001</v>
      </c>
      <c r="G11" s="731">
        <v>13.333333007812501</v>
      </c>
      <c r="H11" s="731">
        <v>-0.99513300781250003</v>
      </c>
      <c r="I11" s="732">
        <v>0.92536502259191955</v>
      </c>
      <c r="J11" s="733" t="s">
        <v>1</v>
      </c>
    </row>
    <row r="12" spans="1:10" ht="14.4" customHeight="1" x14ac:dyDescent="0.3">
      <c r="A12" s="729" t="s">
        <v>555</v>
      </c>
      <c r="B12" s="730" t="s">
        <v>1630</v>
      </c>
      <c r="C12" s="731">
        <v>163.76949999999999</v>
      </c>
      <c r="D12" s="731">
        <v>139.44098000000002</v>
      </c>
      <c r="E12" s="731"/>
      <c r="F12" s="731">
        <v>211.32067999999998</v>
      </c>
      <c r="G12" s="731">
        <v>169.8741240234375</v>
      </c>
      <c r="H12" s="731">
        <v>41.446555976562479</v>
      </c>
      <c r="I12" s="732">
        <v>1.2439839275983204</v>
      </c>
      <c r="J12" s="733" t="s">
        <v>1</v>
      </c>
    </row>
    <row r="13" spans="1:10" ht="14.4" customHeight="1" x14ac:dyDescent="0.3">
      <c r="A13" s="729" t="s">
        <v>555</v>
      </c>
      <c r="B13" s="730" t="s">
        <v>1631</v>
      </c>
      <c r="C13" s="731">
        <v>7.5679999999999996</v>
      </c>
      <c r="D13" s="731">
        <v>9.5560000000000009</v>
      </c>
      <c r="E13" s="731"/>
      <c r="F13" s="731">
        <v>11.306710000000001</v>
      </c>
      <c r="G13" s="731">
        <v>11.666666625976562</v>
      </c>
      <c r="H13" s="731">
        <v>-0.35995662597656164</v>
      </c>
      <c r="I13" s="732">
        <v>0.96914657480868649</v>
      </c>
      <c r="J13" s="733" t="s">
        <v>1</v>
      </c>
    </row>
    <row r="14" spans="1:10" ht="14.4" customHeight="1" x14ac:dyDescent="0.3">
      <c r="A14" s="729" t="s">
        <v>555</v>
      </c>
      <c r="B14" s="730" t="s">
        <v>1632</v>
      </c>
      <c r="C14" s="731">
        <v>66.547399999999996</v>
      </c>
      <c r="D14" s="731">
        <v>50.691099999999999</v>
      </c>
      <c r="E14" s="731"/>
      <c r="F14" s="731">
        <v>67.706000000000003</v>
      </c>
      <c r="G14" s="731">
        <v>73.333333984375003</v>
      </c>
      <c r="H14" s="731">
        <v>-5.6273339843749994</v>
      </c>
      <c r="I14" s="732">
        <v>0.92326362816704877</v>
      </c>
      <c r="J14" s="733" t="s">
        <v>1</v>
      </c>
    </row>
    <row r="15" spans="1:10" ht="14.4" customHeight="1" x14ac:dyDescent="0.3">
      <c r="A15" s="729" t="s">
        <v>555</v>
      </c>
      <c r="B15" s="730" t="s">
        <v>1633</v>
      </c>
      <c r="C15" s="731">
        <v>0</v>
      </c>
      <c r="D15" s="731">
        <v>0</v>
      </c>
      <c r="E15" s="731"/>
      <c r="F15" s="731">
        <v>0</v>
      </c>
      <c r="G15" s="731">
        <v>0</v>
      </c>
      <c r="H15" s="731">
        <v>0</v>
      </c>
      <c r="I15" s="732" t="s">
        <v>557</v>
      </c>
      <c r="J15" s="733" t="s">
        <v>1</v>
      </c>
    </row>
    <row r="16" spans="1:10" ht="14.4" customHeight="1" x14ac:dyDescent="0.3">
      <c r="A16" s="729" t="s">
        <v>555</v>
      </c>
      <c r="B16" s="730" t="s">
        <v>1634</v>
      </c>
      <c r="C16" s="731">
        <v>0</v>
      </c>
      <c r="D16" s="731">
        <v>0.3276</v>
      </c>
      <c r="E16" s="731"/>
      <c r="F16" s="731">
        <v>0</v>
      </c>
      <c r="G16" s="731">
        <v>0</v>
      </c>
      <c r="H16" s="731">
        <v>0</v>
      </c>
      <c r="I16" s="732" t="s">
        <v>557</v>
      </c>
      <c r="J16" s="733" t="s">
        <v>1</v>
      </c>
    </row>
    <row r="17" spans="1:10" ht="14.4" customHeight="1" x14ac:dyDescent="0.3">
      <c r="A17" s="729" t="s">
        <v>555</v>
      </c>
      <c r="B17" s="730" t="s">
        <v>1635</v>
      </c>
      <c r="C17" s="731">
        <v>0</v>
      </c>
      <c r="D17" s="731">
        <v>34.000729999999997</v>
      </c>
      <c r="E17" s="731"/>
      <c r="F17" s="731">
        <v>0</v>
      </c>
      <c r="G17" s="731">
        <v>0</v>
      </c>
      <c r="H17" s="731">
        <v>0</v>
      </c>
      <c r="I17" s="732" t="s">
        <v>557</v>
      </c>
      <c r="J17" s="733" t="s">
        <v>1</v>
      </c>
    </row>
    <row r="18" spans="1:10" ht="14.4" customHeight="1" x14ac:dyDescent="0.3">
      <c r="A18" s="729" t="s">
        <v>555</v>
      </c>
      <c r="B18" s="730" t="s">
        <v>1636</v>
      </c>
      <c r="C18" s="731">
        <v>389.73812999999996</v>
      </c>
      <c r="D18" s="731">
        <v>293.25257000000005</v>
      </c>
      <c r="E18" s="731"/>
      <c r="F18" s="731">
        <v>396.20708999999994</v>
      </c>
      <c r="G18" s="731">
        <v>391.666673828125</v>
      </c>
      <c r="H18" s="731">
        <v>4.5404161718749378</v>
      </c>
      <c r="I18" s="732">
        <v>1.0115925517162265</v>
      </c>
      <c r="J18" s="733" t="s">
        <v>1</v>
      </c>
    </row>
    <row r="19" spans="1:10" ht="14.4" customHeight="1" x14ac:dyDescent="0.3">
      <c r="A19" s="729" t="s">
        <v>555</v>
      </c>
      <c r="B19" s="730" t="s">
        <v>567</v>
      </c>
      <c r="C19" s="731">
        <v>1256.44768</v>
      </c>
      <c r="D19" s="731">
        <v>1108.7261700000001</v>
      </c>
      <c r="E19" s="731"/>
      <c r="F19" s="731">
        <v>1186.66176</v>
      </c>
      <c r="G19" s="731">
        <v>1299.8164127197265</v>
      </c>
      <c r="H19" s="731">
        <v>-113.15465271972653</v>
      </c>
      <c r="I19" s="732">
        <v>0.91294566554751944</v>
      </c>
      <c r="J19" s="733" t="s">
        <v>568</v>
      </c>
    </row>
    <row r="21" spans="1:10" ht="14.4" customHeight="1" x14ac:dyDescent="0.3">
      <c r="A21" s="729" t="s">
        <v>555</v>
      </c>
      <c r="B21" s="730" t="s">
        <v>556</v>
      </c>
      <c r="C21" s="731" t="s">
        <v>557</v>
      </c>
      <c r="D21" s="731" t="s">
        <v>557</v>
      </c>
      <c r="E21" s="731"/>
      <c r="F21" s="731" t="s">
        <v>557</v>
      </c>
      <c r="G21" s="731" t="s">
        <v>557</v>
      </c>
      <c r="H21" s="731" t="s">
        <v>557</v>
      </c>
      <c r="I21" s="732" t="s">
        <v>557</v>
      </c>
      <c r="J21" s="733" t="s">
        <v>73</v>
      </c>
    </row>
    <row r="22" spans="1:10" ht="14.4" customHeight="1" x14ac:dyDescent="0.3">
      <c r="A22" s="729" t="s">
        <v>569</v>
      </c>
      <c r="B22" s="730" t="s">
        <v>570</v>
      </c>
      <c r="C22" s="731" t="s">
        <v>557</v>
      </c>
      <c r="D22" s="731" t="s">
        <v>557</v>
      </c>
      <c r="E22" s="731"/>
      <c r="F22" s="731" t="s">
        <v>557</v>
      </c>
      <c r="G22" s="731" t="s">
        <v>557</v>
      </c>
      <c r="H22" s="731" t="s">
        <v>557</v>
      </c>
      <c r="I22" s="732" t="s">
        <v>557</v>
      </c>
      <c r="J22" s="733" t="s">
        <v>0</v>
      </c>
    </row>
    <row r="23" spans="1:10" ht="14.4" customHeight="1" x14ac:dyDescent="0.3">
      <c r="A23" s="729" t="s">
        <v>569</v>
      </c>
      <c r="B23" s="730" t="s">
        <v>1626</v>
      </c>
      <c r="C23" s="731">
        <v>2.6309499999999999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557</v>
      </c>
      <c r="J23" s="733" t="s">
        <v>1</v>
      </c>
    </row>
    <row r="24" spans="1:10" ht="14.4" customHeight="1" x14ac:dyDescent="0.3">
      <c r="A24" s="729" t="s">
        <v>569</v>
      </c>
      <c r="B24" s="730" t="s">
        <v>1627</v>
      </c>
      <c r="C24" s="731">
        <v>7.48184</v>
      </c>
      <c r="D24" s="731">
        <v>10.53349</v>
      </c>
      <c r="E24" s="731"/>
      <c r="F24" s="731">
        <v>10.534140000000001</v>
      </c>
      <c r="G24" s="731">
        <v>22</v>
      </c>
      <c r="H24" s="731">
        <v>-11.465859999999999</v>
      </c>
      <c r="I24" s="732">
        <v>0.4788245454545455</v>
      </c>
      <c r="J24" s="733" t="s">
        <v>1</v>
      </c>
    </row>
    <row r="25" spans="1:10" ht="14.4" customHeight="1" x14ac:dyDescent="0.3">
      <c r="A25" s="729" t="s">
        <v>569</v>
      </c>
      <c r="B25" s="730" t="s">
        <v>1628</v>
      </c>
      <c r="C25" s="731">
        <v>16.890670000000004</v>
      </c>
      <c r="D25" s="731">
        <v>24.819410000000005</v>
      </c>
      <c r="E25" s="731"/>
      <c r="F25" s="731">
        <v>34.795600000000007</v>
      </c>
      <c r="G25" s="731">
        <v>46</v>
      </c>
      <c r="H25" s="731">
        <v>-11.204399999999993</v>
      </c>
      <c r="I25" s="732">
        <v>0.75642608695652191</v>
      </c>
      <c r="J25" s="733" t="s">
        <v>1</v>
      </c>
    </row>
    <row r="26" spans="1:10" ht="14.4" customHeight="1" x14ac:dyDescent="0.3">
      <c r="A26" s="729" t="s">
        <v>569</v>
      </c>
      <c r="B26" s="730" t="s">
        <v>1629</v>
      </c>
      <c r="C26" s="731">
        <v>12.9565</v>
      </c>
      <c r="D26" s="731">
        <v>8.1280000000000001</v>
      </c>
      <c r="E26" s="731"/>
      <c r="F26" s="731">
        <v>12.338200000000001</v>
      </c>
      <c r="G26" s="731">
        <v>13</v>
      </c>
      <c r="H26" s="731">
        <v>-0.6617999999999995</v>
      </c>
      <c r="I26" s="732">
        <v>0.94909230769230768</v>
      </c>
      <c r="J26" s="733" t="s">
        <v>1</v>
      </c>
    </row>
    <row r="27" spans="1:10" ht="14.4" customHeight="1" x14ac:dyDescent="0.3">
      <c r="A27" s="729" t="s">
        <v>569</v>
      </c>
      <c r="B27" s="730" t="s">
        <v>1630</v>
      </c>
      <c r="C27" s="731">
        <v>12.40794</v>
      </c>
      <c r="D27" s="731">
        <v>7.2278100000000007</v>
      </c>
      <c r="E27" s="731"/>
      <c r="F27" s="731">
        <v>13.49761</v>
      </c>
      <c r="G27" s="731">
        <v>14</v>
      </c>
      <c r="H27" s="731">
        <v>-0.50239000000000011</v>
      </c>
      <c r="I27" s="732">
        <v>0.96411499999999994</v>
      </c>
      <c r="J27" s="733" t="s">
        <v>1</v>
      </c>
    </row>
    <row r="28" spans="1:10" ht="14.4" customHeight="1" x14ac:dyDescent="0.3">
      <c r="A28" s="729" t="s">
        <v>569</v>
      </c>
      <c r="B28" s="730" t="s">
        <v>1631</v>
      </c>
      <c r="C28" s="731">
        <v>2.2170000000000001</v>
      </c>
      <c r="D28" s="731">
        <v>1.5209999999999999</v>
      </c>
      <c r="E28" s="731"/>
      <c r="F28" s="731">
        <v>1.25</v>
      </c>
      <c r="G28" s="731">
        <v>2</v>
      </c>
      <c r="H28" s="731">
        <v>-0.75</v>
      </c>
      <c r="I28" s="732">
        <v>0.625</v>
      </c>
      <c r="J28" s="733" t="s">
        <v>1</v>
      </c>
    </row>
    <row r="29" spans="1:10" ht="14.4" customHeight="1" x14ac:dyDescent="0.3">
      <c r="A29" s="729" t="s">
        <v>569</v>
      </c>
      <c r="B29" s="730" t="s">
        <v>1632</v>
      </c>
      <c r="C29" s="731">
        <v>3.02</v>
      </c>
      <c r="D29" s="731">
        <v>2.52</v>
      </c>
      <c r="E29" s="731"/>
      <c r="F29" s="731">
        <v>3.76</v>
      </c>
      <c r="G29" s="731">
        <v>5</v>
      </c>
      <c r="H29" s="731">
        <v>-1.2400000000000002</v>
      </c>
      <c r="I29" s="732">
        <v>0.752</v>
      </c>
      <c r="J29" s="733" t="s">
        <v>1</v>
      </c>
    </row>
    <row r="30" spans="1:10" ht="14.4" customHeight="1" x14ac:dyDescent="0.3">
      <c r="A30" s="729" t="s">
        <v>569</v>
      </c>
      <c r="B30" s="730" t="s">
        <v>1633</v>
      </c>
      <c r="C30" s="731">
        <v>0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557</v>
      </c>
      <c r="J30" s="733" t="s">
        <v>1</v>
      </c>
    </row>
    <row r="31" spans="1:10" ht="14.4" customHeight="1" x14ac:dyDescent="0.3">
      <c r="A31" s="729" t="s">
        <v>569</v>
      </c>
      <c r="B31" s="730" t="s">
        <v>1634</v>
      </c>
      <c r="C31" s="731">
        <v>0</v>
      </c>
      <c r="D31" s="731">
        <v>0.3276</v>
      </c>
      <c r="E31" s="731"/>
      <c r="F31" s="731">
        <v>0</v>
      </c>
      <c r="G31" s="731">
        <v>0</v>
      </c>
      <c r="H31" s="731">
        <v>0</v>
      </c>
      <c r="I31" s="732" t="s">
        <v>557</v>
      </c>
      <c r="J31" s="733" t="s">
        <v>1</v>
      </c>
    </row>
    <row r="32" spans="1:10" ht="14.4" customHeight="1" x14ac:dyDescent="0.3">
      <c r="A32" s="729" t="s">
        <v>569</v>
      </c>
      <c r="B32" s="730" t="s">
        <v>1635</v>
      </c>
      <c r="C32" s="731">
        <v>0</v>
      </c>
      <c r="D32" s="731">
        <v>34.000729999999997</v>
      </c>
      <c r="E32" s="731"/>
      <c r="F32" s="731">
        <v>0</v>
      </c>
      <c r="G32" s="731">
        <v>0</v>
      </c>
      <c r="H32" s="731">
        <v>0</v>
      </c>
      <c r="I32" s="732" t="s">
        <v>557</v>
      </c>
      <c r="J32" s="733" t="s">
        <v>1</v>
      </c>
    </row>
    <row r="33" spans="1:10" ht="14.4" customHeight="1" x14ac:dyDescent="0.3">
      <c r="A33" s="729" t="s">
        <v>569</v>
      </c>
      <c r="B33" s="730" t="s">
        <v>571</v>
      </c>
      <c r="C33" s="731">
        <v>57.604900000000008</v>
      </c>
      <c r="D33" s="731">
        <v>89.078040000000001</v>
      </c>
      <c r="E33" s="731"/>
      <c r="F33" s="731">
        <v>76.175550000000015</v>
      </c>
      <c r="G33" s="731">
        <v>102</v>
      </c>
      <c r="H33" s="731">
        <v>-25.824449999999985</v>
      </c>
      <c r="I33" s="732">
        <v>0.74681911764705899</v>
      </c>
      <c r="J33" s="733" t="s">
        <v>572</v>
      </c>
    </row>
    <row r="34" spans="1:10" ht="14.4" customHeight="1" x14ac:dyDescent="0.3">
      <c r="A34" s="729" t="s">
        <v>557</v>
      </c>
      <c r="B34" s="730" t="s">
        <v>557</v>
      </c>
      <c r="C34" s="731" t="s">
        <v>557</v>
      </c>
      <c r="D34" s="731" t="s">
        <v>557</v>
      </c>
      <c r="E34" s="731"/>
      <c r="F34" s="731" t="s">
        <v>557</v>
      </c>
      <c r="G34" s="731" t="s">
        <v>557</v>
      </c>
      <c r="H34" s="731" t="s">
        <v>557</v>
      </c>
      <c r="I34" s="732" t="s">
        <v>557</v>
      </c>
      <c r="J34" s="733" t="s">
        <v>573</v>
      </c>
    </row>
    <row r="35" spans="1:10" ht="14.4" customHeight="1" x14ac:dyDescent="0.3">
      <c r="A35" s="729" t="s">
        <v>574</v>
      </c>
      <c r="B35" s="730" t="s">
        <v>575</v>
      </c>
      <c r="C35" s="731" t="s">
        <v>557</v>
      </c>
      <c r="D35" s="731" t="s">
        <v>557</v>
      </c>
      <c r="E35" s="731"/>
      <c r="F35" s="731" t="s">
        <v>557</v>
      </c>
      <c r="G35" s="731" t="s">
        <v>557</v>
      </c>
      <c r="H35" s="731" t="s">
        <v>557</v>
      </c>
      <c r="I35" s="732" t="s">
        <v>557</v>
      </c>
      <c r="J35" s="733" t="s">
        <v>0</v>
      </c>
    </row>
    <row r="36" spans="1:10" ht="14.4" customHeight="1" x14ac:dyDescent="0.3">
      <c r="A36" s="729" t="s">
        <v>574</v>
      </c>
      <c r="B36" s="730" t="s">
        <v>1624</v>
      </c>
      <c r="C36" s="731">
        <v>389.53701000000001</v>
      </c>
      <c r="D36" s="731">
        <v>302.03825000000001</v>
      </c>
      <c r="E36" s="731"/>
      <c r="F36" s="731">
        <v>226.19477000000001</v>
      </c>
      <c r="G36" s="731">
        <v>293</v>
      </c>
      <c r="H36" s="731">
        <v>-66.805229999999995</v>
      </c>
      <c r="I36" s="732">
        <v>0.77199580204778162</v>
      </c>
      <c r="J36" s="733" t="s">
        <v>1</v>
      </c>
    </row>
    <row r="37" spans="1:10" ht="14.4" customHeight="1" x14ac:dyDescent="0.3">
      <c r="A37" s="729" t="s">
        <v>574</v>
      </c>
      <c r="B37" s="730" t="s">
        <v>1625</v>
      </c>
      <c r="C37" s="731">
        <v>0.90249999999999997</v>
      </c>
      <c r="D37" s="731">
        <v>0.99</v>
      </c>
      <c r="E37" s="731"/>
      <c r="F37" s="731">
        <v>0</v>
      </c>
      <c r="G37" s="731">
        <v>3</v>
      </c>
      <c r="H37" s="731">
        <v>-3</v>
      </c>
      <c r="I37" s="732">
        <v>0</v>
      </c>
      <c r="J37" s="733" t="s">
        <v>1</v>
      </c>
    </row>
    <row r="38" spans="1:10" ht="14.4" customHeight="1" x14ac:dyDescent="0.3">
      <c r="A38" s="729" t="s">
        <v>574</v>
      </c>
      <c r="B38" s="730" t="s">
        <v>1627</v>
      </c>
      <c r="C38" s="731">
        <v>17.604430000000001</v>
      </c>
      <c r="D38" s="731">
        <v>11.754369999999998</v>
      </c>
      <c r="E38" s="731"/>
      <c r="F38" s="731">
        <v>9.5289699999999993</v>
      </c>
      <c r="G38" s="731">
        <v>30</v>
      </c>
      <c r="H38" s="731">
        <v>-20.471029999999999</v>
      </c>
      <c r="I38" s="732">
        <v>0.31763233333333329</v>
      </c>
      <c r="J38" s="733" t="s">
        <v>1</v>
      </c>
    </row>
    <row r="39" spans="1:10" ht="14.4" customHeight="1" x14ac:dyDescent="0.3">
      <c r="A39" s="729" t="s">
        <v>574</v>
      </c>
      <c r="B39" s="730" t="s">
        <v>1628</v>
      </c>
      <c r="C39" s="731">
        <v>21.97597</v>
      </c>
      <c r="D39" s="731">
        <v>15.62712</v>
      </c>
      <c r="E39" s="731"/>
      <c r="F39" s="731">
        <v>18.210069999999998</v>
      </c>
      <c r="G39" s="731">
        <v>29</v>
      </c>
      <c r="H39" s="731">
        <v>-10.789930000000002</v>
      </c>
      <c r="I39" s="732">
        <v>0.62793344827586206</v>
      </c>
      <c r="J39" s="733" t="s">
        <v>1</v>
      </c>
    </row>
    <row r="40" spans="1:10" ht="14.4" customHeight="1" x14ac:dyDescent="0.3">
      <c r="A40" s="729" t="s">
        <v>574</v>
      </c>
      <c r="B40" s="730" t="s">
        <v>1630</v>
      </c>
      <c r="C40" s="731">
        <v>25.562110000000001</v>
      </c>
      <c r="D40" s="731">
        <v>17.677340000000001</v>
      </c>
      <c r="E40" s="731"/>
      <c r="F40" s="731">
        <v>40.051169999999999</v>
      </c>
      <c r="G40" s="731">
        <v>25</v>
      </c>
      <c r="H40" s="731">
        <v>15.051169999999999</v>
      </c>
      <c r="I40" s="732">
        <v>1.6020467999999999</v>
      </c>
      <c r="J40" s="733" t="s">
        <v>1</v>
      </c>
    </row>
    <row r="41" spans="1:10" ht="14.4" customHeight="1" x14ac:dyDescent="0.3">
      <c r="A41" s="729" t="s">
        <v>574</v>
      </c>
      <c r="B41" s="730" t="s">
        <v>1631</v>
      </c>
      <c r="C41" s="731">
        <v>0.72</v>
      </c>
      <c r="D41" s="731">
        <v>1.3979999999999999</v>
      </c>
      <c r="E41" s="731"/>
      <c r="F41" s="731">
        <v>2.0099999999999998</v>
      </c>
      <c r="G41" s="731">
        <v>2</v>
      </c>
      <c r="H41" s="731">
        <v>9.9999999999997868E-3</v>
      </c>
      <c r="I41" s="732">
        <v>1.0049999999999999</v>
      </c>
      <c r="J41" s="733" t="s">
        <v>1</v>
      </c>
    </row>
    <row r="42" spans="1:10" ht="14.4" customHeight="1" x14ac:dyDescent="0.3">
      <c r="A42" s="729" t="s">
        <v>574</v>
      </c>
      <c r="B42" s="730" t="s">
        <v>1632</v>
      </c>
      <c r="C42" s="731">
        <v>13.676599999999999</v>
      </c>
      <c r="D42" s="731">
        <v>5.79</v>
      </c>
      <c r="E42" s="731"/>
      <c r="F42" s="731">
        <v>8.76</v>
      </c>
      <c r="G42" s="731">
        <v>12</v>
      </c>
      <c r="H42" s="731">
        <v>-3.24</v>
      </c>
      <c r="I42" s="732">
        <v>0.73</v>
      </c>
      <c r="J42" s="733" t="s">
        <v>1</v>
      </c>
    </row>
    <row r="43" spans="1:10" ht="14.4" customHeight="1" x14ac:dyDescent="0.3">
      <c r="A43" s="729" t="s">
        <v>574</v>
      </c>
      <c r="B43" s="730" t="s">
        <v>1636</v>
      </c>
      <c r="C43" s="731">
        <v>148.41978999999998</v>
      </c>
      <c r="D43" s="731">
        <v>29.420309999999983</v>
      </c>
      <c r="E43" s="731"/>
      <c r="F43" s="731">
        <v>24.097599999999986</v>
      </c>
      <c r="G43" s="731">
        <v>56</v>
      </c>
      <c r="H43" s="731">
        <v>-31.902400000000014</v>
      </c>
      <c r="I43" s="732">
        <v>0.43031428571428548</v>
      </c>
      <c r="J43" s="733" t="s">
        <v>1</v>
      </c>
    </row>
    <row r="44" spans="1:10" ht="14.4" customHeight="1" x14ac:dyDescent="0.3">
      <c r="A44" s="729" t="s">
        <v>574</v>
      </c>
      <c r="B44" s="730" t="s">
        <v>576</v>
      </c>
      <c r="C44" s="731">
        <v>618.39841000000001</v>
      </c>
      <c r="D44" s="731">
        <v>384.69539000000003</v>
      </c>
      <c r="E44" s="731"/>
      <c r="F44" s="731">
        <v>328.85257999999999</v>
      </c>
      <c r="G44" s="731">
        <v>450</v>
      </c>
      <c r="H44" s="731">
        <v>-121.14742000000001</v>
      </c>
      <c r="I44" s="732">
        <v>0.73078351111111106</v>
      </c>
      <c r="J44" s="733" t="s">
        <v>572</v>
      </c>
    </row>
    <row r="45" spans="1:10" ht="14.4" customHeight="1" x14ac:dyDescent="0.3">
      <c r="A45" s="729" t="s">
        <v>557</v>
      </c>
      <c r="B45" s="730" t="s">
        <v>557</v>
      </c>
      <c r="C45" s="731" t="s">
        <v>557</v>
      </c>
      <c r="D45" s="731" t="s">
        <v>557</v>
      </c>
      <c r="E45" s="731"/>
      <c r="F45" s="731" t="s">
        <v>557</v>
      </c>
      <c r="G45" s="731" t="s">
        <v>557</v>
      </c>
      <c r="H45" s="731" t="s">
        <v>557</v>
      </c>
      <c r="I45" s="732" t="s">
        <v>557</v>
      </c>
      <c r="J45" s="733" t="s">
        <v>573</v>
      </c>
    </row>
    <row r="46" spans="1:10" ht="14.4" customHeight="1" x14ac:dyDescent="0.3">
      <c r="A46" s="729" t="s">
        <v>577</v>
      </c>
      <c r="B46" s="730" t="s">
        <v>578</v>
      </c>
      <c r="C46" s="731" t="s">
        <v>557</v>
      </c>
      <c r="D46" s="731" t="s">
        <v>557</v>
      </c>
      <c r="E46" s="731"/>
      <c r="F46" s="731" t="s">
        <v>557</v>
      </c>
      <c r="G46" s="731" t="s">
        <v>557</v>
      </c>
      <c r="H46" s="731" t="s">
        <v>557</v>
      </c>
      <c r="I46" s="732" t="s">
        <v>557</v>
      </c>
      <c r="J46" s="733" t="s">
        <v>0</v>
      </c>
    </row>
    <row r="47" spans="1:10" ht="14.4" customHeight="1" x14ac:dyDescent="0.3">
      <c r="A47" s="729" t="s">
        <v>577</v>
      </c>
      <c r="B47" s="730" t="s">
        <v>1627</v>
      </c>
      <c r="C47" s="731">
        <v>55.581620000000008</v>
      </c>
      <c r="D47" s="731">
        <v>52.578690000000002</v>
      </c>
      <c r="E47" s="731"/>
      <c r="F47" s="731">
        <v>58.801420000000007</v>
      </c>
      <c r="G47" s="731">
        <v>59</v>
      </c>
      <c r="H47" s="731">
        <v>-0.19857999999999265</v>
      </c>
      <c r="I47" s="732">
        <v>0.99663423728813572</v>
      </c>
      <c r="J47" s="733" t="s">
        <v>1</v>
      </c>
    </row>
    <row r="48" spans="1:10" ht="14.4" customHeight="1" x14ac:dyDescent="0.3">
      <c r="A48" s="729" t="s">
        <v>577</v>
      </c>
      <c r="B48" s="730" t="s">
        <v>1628</v>
      </c>
      <c r="C48" s="731">
        <v>6.4657999999999998</v>
      </c>
      <c r="D48" s="731">
        <v>6.4974999999999987</v>
      </c>
      <c r="E48" s="731"/>
      <c r="F48" s="731">
        <v>8.587609999999998</v>
      </c>
      <c r="G48" s="731">
        <v>9</v>
      </c>
      <c r="H48" s="731">
        <v>-0.41239000000000203</v>
      </c>
      <c r="I48" s="732">
        <v>0.95417888888888869</v>
      </c>
      <c r="J48" s="733" t="s">
        <v>1</v>
      </c>
    </row>
    <row r="49" spans="1:10" ht="14.4" customHeight="1" x14ac:dyDescent="0.3">
      <c r="A49" s="729" t="s">
        <v>577</v>
      </c>
      <c r="B49" s="730" t="s">
        <v>1630</v>
      </c>
      <c r="C49" s="731">
        <v>49.889960000000002</v>
      </c>
      <c r="D49" s="731">
        <v>47.664120000000004</v>
      </c>
      <c r="E49" s="731"/>
      <c r="F49" s="731">
        <v>49.940839999999994</v>
      </c>
      <c r="G49" s="731">
        <v>48</v>
      </c>
      <c r="H49" s="731">
        <v>1.9408399999999943</v>
      </c>
      <c r="I49" s="732">
        <v>1.0404341666666665</v>
      </c>
      <c r="J49" s="733" t="s">
        <v>1</v>
      </c>
    </row>
    <row r="50" spans="1:10" ht="14.4" customHeight="1" x14ac:dyDescent="0.3">
      <c r="A50" s="729" t="s">
        <v>577</v>
      </c>
      <c r="B50" s="730" t="s">
        <v>1631</v>
      </c>
      <c r="C50" s="731">
        <v>2.5259999999999998</v>
      </c>
      <c r="D50" s="731">
        <v>3.6779999999999999</v>
      </c>
      <c r="E50" s="731"/>
      <c r="F50" s="731">
        <v>3.88</v>
      </c>
      <c r="G50" s="731">
        <v>4</v>
      </c>
      <c r="H50" s="731">
        <v>-0.12000000000000011</v>
      </c>
      <c r="I50" s="732">
        <v>0.97</v>
      </c>
      <c r="J50" s="733" t="s">
        <v>1</v>
      </c>
    </row>
    <row r="51" spans="1:10" ht="14.4" customHeight="1" x14ac:dyDescent="0.3">
      <c r="A51" s="729" t="s">
        <v>577</v>
      </c>
      <c r="B51" s="730" t="s">
        <v>1632</v>
      </c>
      <c r="C51" s="731">
        <v>20.319500000000001</v>
      </c>
      <c r="D51" s="731">
        <v>15.12</v>
      </c>
      <c r="E51" s="731"/>
      <c r="F51" s="731">
        <v>13.86</v>
      </c>
      <c r="G51" s="731">
        <v>17</v>
      </c>
      <c r="H51" s="731">
        <v>-3.1400000000000006</v>
      </c>
      <c r="I51" s="732">
        <v>0.81529411764705884</v>
      </c>
      <c r="J51" s="733" t="s">
        <v>1</v>
      </c>
    </row>
    <row r="52" spans="1:10" ht="14.4" customHeight="1" x14ac:dyDescent="0.3">
      <c r="A52" s="729" t="s">
        <v>577</v>
      </c>
      <c r="B52" s="730" t="s">
        <v>1636</v>
      </c>
      <c r="C52" s="731">
        <v>38.590969999999992</v>
      </c>
      <c r="D52" s="731">
        <v>15.9316</v>
      </c>
      <c r="E52" s="731"/>
      <c r="F52" s="731">
        <v>53.416690000000003</v>
      </c>
      <c r="G52" s="731">
        <v>54</v>
      </c>
      <c r="H52" s="731">
        <v>-0.58330999999999733</v>
      </c>
      <c r="I52" s="732">
        <v>0.98919796296296303</v>
      </c>
      <c r="J52" s="733" t="s">
        <v>1</v>
      </c>
    </row>
    <row r="53" spans="1:10" ht="14.4" customHeight="1" x14ac:dyDescent="0.3">
      <c r="A53" s="729" t="s">
        <v>577</v>
      </c>
      <c r="B53" s="730" t="s">
        <v>579</v>
      </c>
      <c r="C53" s="731">
        <v>173.37385</v>
      </c>
      <c r="D53" s="731">
        <v>141.46991</v>
      </c>
      <c r="E53" s="731"/>
      <c r="F53" s="731">
        <v>188.48656</v>
      </c>
      <c r="G53" s="731">
        <v>191</v>
      </c>
      <c r="H53" s="731">
        <v>-2.5134400000000028</v>
      </c>
      <c r="I53" s="732">
        <v>0.98684062827225127</v>
      </c>
      <c r="J53" s="733" t="s">
        <v>572</v>
      </c>
    </row>
    <row r="54" spans="1:10" ht="14.4" customHeight="1" x14ac:dyDescent="0.3">
      <c r="A54" s="729" t="s">
        <v>557</v>
      </c>
      <c r="B54" s="730" t="s">
        <v>557</v>
      </c>
      <c r="C54" s="731" t="s">
        <v>557</v>
      </c>
      <c r="D54" s="731" t="s">
        <v>557</v>
      </c>
      <c r="E54" s="731"/>
      <c r="F54" s="731" t="s">
        <v>557</v>
      </c>
      <c r="G54" s="731" t="s">
        <v>557</v>
      </c>
      <c r="H54" s="731" t="s">
        <v>557</v>
      </c>
      <c r="I54" s="732" t="s">
        <v>557</v>
      </c>
      <c r="J54" s="733" t="s">
        <v>573</v>
      </c>
    </row>
    <row r="55" spans="1:10" ht="14.4" customHeight="1" x14ac:dyDescent="0.3">
      <c r="A55" s="729" t="s">
        <v>580</v>
      </c>
      <c r="B55" s="730" t="s">
        <v>581</v>
      </c>
      <c r="C55" s="731" t="s">
        <v>557</v>
      </c>
      <c r="D55" s="731" t="s">
        <v>557</v>
      </c>
      <c r="E55" s="731"/>
      <c r="F55" s="731" t="s">
        <v>557</v>
      </c>
      <c r="G55" s="731" t="s">
        <v>557</v>
      </c>
      <c r="H55" s="731" t="s">
        <v>557</v>
      </c>
      <c r="I55" s="732" t="s">
        <v>557</v>
      </c>
      <c r="J55" s="733" t="s">
        <v>0</v>
      </c>
    </row>
    <row r="56" spans="1:10" ht="14.4" customHeight="1" x14ac:dyDescent="0.3">
      <c r="A56" s="729" t="s">
        <v>580</v>
      </c>
      <c r="B56" s="730" t="s">
        <v>1627</v>
      </c>
      <c r="C56" s="731">
        <v>25.935770000000002</v>
      </c>
      <c r="D56" s="731">
        <v>22.795390000000001</v>
      </c>
      <c r="E56" s="731"/>
      <c r="F56" s="731">
        <v>31.873590000000004</v>
      </c>
      <c r="G56" s="731">
        <v>28</v>
      </c>
      <c r="H56" s="731">
        <v>3.8735900000000036</v>
      </c>
      <c r="I56" s="732">
        <v>1.1383425</v>
      </c>
      <c r="J56" s="733" t="s">
        <v>1</v>
      </c>
    </row>
    <row r="57" spans="1:10" ht="14.4" customHeight="1" x14ac:dyDescent="0.3">
      <c r="A57" s="729" t="s">
        <v>580</v>
      </c>
      <c r="B57" s="730" t="s">
        <v>1628</v>
      </c>
      <c r="C57" s="731">
        <v>2.7046999999999999</v>
      </c>
      <c r="D57" s="731">
        <v>2.6581000000000006</v>
      </c>
      <c r="E57" s="731"/>
      <c r="F57" s="731">
        <v>7.1311999999999998</v>
      </c>
      <c r="G57" s="731">
        <v>3</v>
      </c>
      <c r="H57" s="731">
        <v>4.1311999999999998</v>
      </c>
      <c r="I57" s="732">
        <v>2.3770666666666664</v>
      </c>
      <c r="J57" s="733" t="s">
        <v>1</v>
      </c>
    </row>
    <row r="58" spans="1:10" ht="14.4" customHeight="1" x14ac:dyDescent="0.3">
      <c r="A58" s="729" t="s">
        <v>580</v>
      </c>
      <c r="B58" s="730" t="s">
        <v>1630</v>
      </c>
      <c r="C58" s="731">
        <v>33.633050000000004</v>
      </c>
      <c r="D58" s="731">
        <v>32.8215</v>
      </c>
      <c r="E58" s="731"/>
      <c r="F58" s="731">
        <v>45.678359999999998</v>
      </c>
      <c r="G58" s="731">
        <v>32</v>
      </c>
      <c r="H58" s="731">
        <v>13.678359999999998</v>
      </c>
      <c r="I58" s="732">
        <v>1.4274487499999999</v>
      </c>
      <c r="J58" s="733" t="s">
        <v>1</v>
      </c>
    </row>
    <row r="59" spans="1:10" ht="14.4" customHeight="1" x14ac:dyDescent="0.3">
      <c r="A59" s="729" t="s">
        <v>580</v>
      </c>
      <c r="B59" s="730" t="s">
        <v>1631</v>
      </c>
      <c r="C59" s="731">
        <v>1.496</v>
      </c>
      <c r="D59" s="731">
        <v>1.4019999999999999</v>
      </c>
      <c r="E59" s="731"/>
      <c r="F59" s="731">
        <v>3.35</v>
      </c>
      <c r="G59" s="731">
        <v>2</v>
      </c>
      <c r="H59" s="731">
        <v>1.35</v>
      </c>
      <c r="I59" s="732">
        <v>1.675</v>
      </c>
      <c r="J59" s="733" t="s">
        <v>1</v>
      </c>
    </row>
    <row r="60" spans="1:10" ht="14.4" customHeight="1" x14ac:dyDescent="0.3">
      <c r="A60" s="729" t="s">
        <v>580</v>
      </c>
      <c r="B60" s="730" t="s">
        <v>1632</v>
      </c>
      <c r="C60" s="731">
        <v>16.162300000000002</v>
      </c>
      <c r="D60" s="731">
        <v>11.36</v>
      </c>
      <c r="E60" s="731"/>
      <c r="F60" s="731">
        <v>22.758849999999999</v>
      </c>
      <c r="G60" s="731">
        <v>20</v>
      </c>
      <c r="H60" s="731">
        <v>2.7588499999999989</v>
      </c>
      <c r="I60" s="732">
        <v>1.1379424999999999</v>
      </c>
      <c r="J60" s="733" t="s">
        <v>1</v>
      </c>
    </row>
    <row r="61" spans="1:10" ht="14.4" customHeight="1" x14ac:dyDescent="0.3">
      <c r="A61" s="729" t="s">
        <v>580</v>
      </c>
      <c r="B61" s="730" t="s">
        <v>1636</v>
      </c>
      <c r="C61" s="731">
        <v>4.4576399999999996</v>
      </c>
      <c r="D61" s="731">
        <v>31.390639999999998</v>
      </c>
      <c r="E61" s="731"/>
      <c r="F61" s="731">
        <v>52.81474</v>
      </c>
      <c r="G61" s="731">
        <v>25</v>
      </c>
      <c r="H61" s="731">
        <v>27.81474</v>
      </c>
      <c r="I61" s="732">
        <v>2.1125896000000002</v>
      </c>
      <c r="J61" s="733" t="s">
        <v>1</v>
      </c>
    </row>
    <row r="62" spans="1:10" ht="14.4" customHeight="1" x14ac:dyDescent="0.3">
      <c r="A62" s="729" t="s">
        <v>580</v>
      </c>
      <c r="B62" s="730" t="s">
        <v>582</v>
      </c>
      <c r="C62" s="731">
        <v>84.389460000000014</v>
      </c>
      <c r="D62" s="731">
        <v>102.42762999999999</v>
      </c>
      <c r="E62" s="731"/>
      <c r="F62" s="731">
        <v>163.60674</v>
      </c>
      <c r="G62" s="731">
        <v>111</v>
      </c>
      <c r="H62" s="731">
        <v>52.606740000000002</v>
      </c>
      <c r="I62" s="732">
        <v>1.4739345945945945</v>
      </c>
      <c r="J62" s="733" t="s">
        <v>572</v>
      </c>
    </row>
    <row r="63" spans="1:10" ht="14.4" customHeight="1" x14ac:dyDescent="0.3">
      <c r="A63" s="729" t="s">
        <v>557</v>
      </c>
      <c r="B63" s="730" t="s">
        <v>557</v>
      </c>
      <c r="C63" s="731" t="s">
        <v>557</v>
      </c>
      <c r="D63" s="731" t="s">
        <v>557</v>
      </c>
      <c r="E63" s="731"/>
      <c r="F63" s="731" t="s">
        <v>557</v>
      </c>
      <c r="G63" s="731" t="s">
        <v>557</v>
      </c>
      <c r="H63" s="731" t="s">
        <v>557</v>
      </c>
      <c r="I63" s="732" t="s">
        <v>557</v>
      </c>
      <c r="J63" s="733" t="s">
        <v>573</v>
      </c>
    </row>
    <row r="64" spans="1:10" ht="14.4" customHeight="1" x14ac:dyDescent="0.3">
      <c r="A64" s="729" t="s">
        <v>583</v>
      </c>
      <c r="B64" s="730" t="s">
        <v>584</v>
      </c>
      <c r="C64" s="731" t="s">
        <v>557</v>
      </c>
      <c r="D64" s="731" t="s">
        <v>557</v>
      </c>
      <c r="E64" s="731"/>
      <c r="F64" s="731" t="s">
        <v>557</v>
      </c>
      <c r="G64" s="731" t="s">
        <v>557</v>
      </c>
      <c r="H64" s="731" t="s">
        <v>557</v>
      </c>
      <c r="I64" s="732" t="s">
        <v>557</v>
      </c>
      <c r="J64" s="733" t="s">
        <v>0</v>
      </c>
    </row>
    <row r="65" spans="1:10" ht="14.4" customHeight="1" x14ac:dyDescent="0.3">
      <c r="A65" s="729" t="s">
        <v>583</v>
      </c>
      <c r="B65" s="730" t="s">
        <v>1627</v>
      </c>
      <c r="C65" s="731">
        <v>14.180869999999999</v>
      </c>
      <c r="D65" s="731">
        <v>21.51069</v>
      </c>
      <c r="E65" s="731"/>
      <c r="F65" s="731">
        <v>10.12912</v>
      </c>
      <c r="G65" s="731">
        <v>25</v>
      </c>
      <c r="H65" s="731">
        <v>-14.87088</v>
      </c>
      <c r="I65" s="732">
        <v>0.40516479999999999</v>
      </c>
      <c r="J65" s="733" t="s">
        <v>1</v>
      </c>
    </row>
    <row r="66" spans="1:10" ht="14.4" customHeight="1" x14ac:dyDescent="0.3">
      <c r="A66" s="729" t="s">
        <v>583</v>
      </c>
      <c r="B66" s="730" t="s">
        <v>1628</v>
      </c>
      <c r="C66" s="731">
        <v>53.976020000000005</v>
      </c>
      <c r="D66" s="731">
        <v>101.52618000000002</v>
      </c>
      <c r="E66" s="731"/>
      <c r="F66" s="731">
        <v>71.996590000000012</v>
      </c>
      <c r="G66" s="731">
        <v>93</v>
      </c>
      <c r="H66" s="731">
        <v>-21.003409999999988</v>
      </c>
      <c r="I66" s="732">
        <v>0.77415688172043029</v>
      </c>
      <c r="J66" s="733" t="s">
        <v>1</v>
      </c>
    </row>
    <row r="67" spans="1:10" ht="14.4" customHeight="1" x14ac:dyDescent="0.3">
      <c r="A67" s="729" t="s">
        <v>583</v>
      </c>
      <c r="B67" s="730" t="s">
        <v>1630</v>
      </c>
      <c r="C67" s="731">
        <v>42.276440000000001</v>
      </c>
      <c r="D67" s="731">
        <v>34.050210000000007</v>
      </c>
      <c r="E67" s="731"/>
      <c r="F67" s="731">
        <v>62.152699999999989</v>
      </c>
      <c r="G67" s="731">
        <v>50</v>
      </c>
      <c r="H67" s="731">
        <v>12.152699999999989</v>
      </c>
      <c r="I67" s="732">
        <v>1.2430539999999999</v>
      </c>
      <c r="J67" s="733" t="s">
        <v>1</v>
      </c>
    </row>
    <row r="68" spans="1:10" ht="14.4" customHeight="1" x14ac:dyDescent="0.3">
      <c r="A68" s="729" t="s">
        <v>583</v>
      </c>
      <c r="B68" s="730" t="s">
        <v>1631</v>
      </c>
      <c r="C68" s="731">
        <v>0.60899999999999999</v>
      </c>
      <c r="D68" s="731">
        <v>1.5569999999999999</v>
      </c>
      <c r="E68" s="731"/>
      <c r="F68" s="731">
        <v>0.81671000000000005</v>
      </c>
      <c r="G68" s="731">
        <v>2</v>
      </c>
      <c r="H68" s="731">
        <v>-1.18329</v>
      </c>
      <c r="I68" s="732">
        <v>0.40835500000000002</v>
      </c>
      <c r="J68" s="733" t="s">
        <v>1</v>
      </c>
    </row>
    <row r="69" spans="1:10" ht="14.4" customHeight="1" x14ac:dyDescent="0.3">
      <c r="A69" s="729" t="s">
        <v>583</v>
      </c>
      <c r="B69" s="730" t="s">
        <v>1632</v>
      </c>
      <c r="C69" s="731">
        <v>13.369</v>
      </c>
      <c r="D69" s="731">
        <v>15.9011</v>
      </c>
      <c r="E69" s="731"/>
      <c r="F69" s="731">
        <v>18.567150000000002</v>
      </c>
      <c r="G69" s="731">
        <v>18</v>
      </c>
      <c r="H69" s="731">
        <v>0.5671500000000016</v>
      </c>
      <c r="I69" s="732">
        <v>1.0315083333333335</v>
      </c>
      <c r="J69" s="733" t="s">
        <v>1</v>
      </c>
    </row>
    <row r="70" spans="1:10" ht="14.4" customHeight="1" x14ac:dyDescent="0.3">
      <c r="A70" s="729" t="s">
        <v>583</v>
      </c>
      <c r="B70" s="730" t="s">
        <v>1636</v>
      </c>
      <c r="C70" s="731">
        <v>198.26972999999998</v>
      </c>
      <c r="D70" s="731">
        <v>216.51002000000003</v>
      </c>
      <c r="E70" s="731"/>
      <c r="F70" s="731">
        <v>265.87805999999995</v>
      </c>
      <c r="G70" s="731">
        <v>257</v>
      </c>
      <c r="H70" s="731">
        <v>8.8780599999999481</v>
      </c>
      <c r="I70" s="732">
        <v>1.0345449805447469</v>
      </c>
      <c r="J70" s="733" t="s">
        <v>1</v>
      </c>
    </row>
    <row r="71" spans="1:10" ht="14.4" customHeight="1" x14ac:dyDescent="0.3">
      <c r="A71" s="729" t="s">
        <v>583</v>
      </c>
      <c r="B71" s="730" t="s">
        <v>585</v>
      </c>
      <c r="C71" s="731">
        <v>322.68106</v>
      </c>
      <c r="D71" s="731">
        <v>391.05520000000001</v>
      </c>
      <c r="E71" s="731"/>
      <c r="F71" s="731">
        <v>429.54032999999993</v>
      </c>
      <c r="G71" s="731">
        <v>445</v>
      </c>
      <c r="H71" s="731">
        <v>-15.459670000000074</v>
      </c>
      <c r="I71" s="732">
        <v>0.9652591685393257</v>
      </c>
      <c r="J71" s="733" t="s">
        <v>572</v>
      </c>
    </row>
    <row r="72" spans="1:10" ht="14.4" customHeight="1" x14ac:dyDescent="0.3">
      <c r="A72" s="729" t="s">
        <v>557</v>
      </c>
      <c r="B72" s="730" t="s">
        <v>557</v>
      </c>
      <c r="C72" s="731" t="s">
        <v>557</v>
      </c>
      <c r="D72" s="731" t="s">
        <v>557</v>
      </c>
      <c r="E72" s="731"/>
      <c r="F72" s="731" t="s">
        <v>557</v>
      </c>
      <c r="G72" s="731" t="s">
        <v>557</v>
      </c>
      <c r="H72" s="731" t="s">
        <v>557</v>
      </c>
      <c r="I72" s="732" t="s">
        <v>557</v>
      </c>
      <c r="J72" s="733" t="s">
        <v>573</v>
      </c>
    </row>
    <row r="73" spans="1:10" ht="14.4" customHeight="1" x14ac:dyDescent="0.3">
      <c r="A73" s="729" t="s">
        <v>555</v>
      </c>
      <c r="B73" s="730" t="s">
        <v>567</v>
      </c>
      <c r="C73" s="731">
        <v>1256.4476799999998</v>
      </c>
      <c r="D73" s="731">
        <v>1108.7261700000001</v>
      </c>
      <c r="E73" s="731"/>
      <c r="F73" s="731">
        <v>1186.66176</v>
      </c>
      <c r="G73" s="731">
        <v>1300</v>
      </c>
      <c r="H73" s="731">
        <v>-113.33824000000004</v>
      </c>
      <c r="I73" s="732">
        <v>0.91281673846153843</v>
      </c>
      <c r="J73" s="733" t="s">
        <v>568</v>
      </c>
    </row>
  </sheetData>
  <mergeCells count="3">
    <mergeCell ref="A1:I1"/>
    <mergeCell ref="F3:I3"/>
    <mergeCell ref="C4:D4"/>
  </mergeCells>
  <conditionalFormatting sqref="F20 F74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73">
    <cfRule type="expression" dxfId="32" priority="6">
      <formula>$H21&gt;0</formula>
    </cfRule>
  </conditionalFormatting>
  <conditionalFormatting sqref="A21:A73">
    <cfRule type="expression" dxfId="31" priority="5">
      <formula>AND($J21&lt;&gt;"mezeraKL",$J21&lt;&gt;"")</formula>
    </cfRule>
  </conditionalFormatting>
  <conditionalFormatting sqref="I21:I73">
    <cfRule type="expression" dxfId="30" priority="7">
      <formula>$I21&gt;1</formula>
    </cfRule>
  </conditionalFormatting>
  <conditionalFormatting sqref="B21:B73">
    <cfRule type="expression" dxfId="29" priority="4">
      <formula>OR($J21="NS",$J21="SumaNS",$J21="Účet")</formula>
    </cfRule>
  </conditionalFormatting>
  <conditionalFormatting sqref="A21:D73 F21:I73">
    <cfRule type="expression" dxfId="28" priority="8">
      <formula>AND($J21&lt;&gt;"",$J21&lt;&gt;"mezeraKL")</formula>
    </cfRule>
  </conditionalFormatting>
  <conditionalFormatting sqref="B21:D73 F21:I73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73 F21:I73">
    <cfRule type="expression" dxfId="26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2111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6.5450687869547393</v>
      </c>
      <c r="J3" s="203">
        <f>SUBTOTAL(9,J5:J1048576)</f>
        <v>168894</v>
      </c>
      <c r="K3" s="204">
        <f>SUBTOTAL(9,K5:K1048576)</f>
        <v>1105422.8477039337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555</v>
      </c>
      <c r="B5" s="825" t="s">
        <v>556</v>
      </c>
      <c r="C5" s="828" t="s">
        <v>569</v>
      </c>
      <c r="D5" s="862" t="s">
        <v>570</v>
      </c>
      <c r="E5" s="828" t="s">
        <v>1637</v>
      </c>
      <c r="F5" s="862" t="s">
        <v>1638</v>
      </c>
      <c r="G5" s="828" t="s">
        <v>1639</v>
      </c>
      <c r="H5" s="828" t="s">
        <v>1640</v>
      </c>
      <c r="I5" s="225">
        <v>4.1100001335144043</v>
      </c>
      <c r="J5" s="225">
        <v>100</v>
      </c>
      <c r="K5" s="848">
        <v>411</v>
      </c>
    </row>
    <row r="6" spans="1:11" ht="14.4" customHeight="1" x14ac:dyDescent="0.3">
      <c r="A6" s="831" t="s">
        <v>555</v>
      </c>
      <c r="B6" s="832" t="s">
        <v>556</v>
      </c>
      <c r="C6" s="835" t="s">
        <v>569</v>
      </c>
      <c r="D6" s="863" t="s">
        <v>570</v>
      </c>
      <c r="E6" s="835" t="s">
        <v>1637</v>
      </c>
      <c r="F6" s="863" t="s">
        <v>1638</v>
      </c>
      <c r="G6" s="835" t="s">
        <v>1641</v>
      </c>
      <c r="H6" s="835" t="s">
        <v>1642</v>
      </c>
      <c r="I6" s="849">
        <v>157.30999755859375</v>
      </c>
      <c r="J6" s="849">
        <v>1</v>
      </c>
      <c r="K6" s="850">
        <v>157.30999755859375</v>
      </c>
    </row>
    <row r="7" spans="1:11" ht="14.4" customHeight="1" x14ac:dyDescent="0.3">
      <c r="A7" s="831" t="s">
        <v>555</v>
      </c>
      <c r="B7" s="832" t="s">
        <v>556</v>
      </c>
      <c r="C7" s="835" t="s">
        <v>569</v>
      </c>
      <c r="D7" s="863" t="s">
        <v>570</v>
      </c>
      <c r="E7" s="835" t="s">
        <v>1637</v>
      </c>
      <c r="F7" s="863" t="s">
        <v>1638</v>
      </c>
      <c r="G7" s="835" t="s">
        <v>1643</v>
      </c>
      <c r="H7" s="835" t="s">
        <v>1644</v>
      </c>
      <c r="I7" s="849">
        <v>2.6666667461395264</v>
      </c>
      <c r="J7" s="849">
        <v>210</v>
      </c>
      <c r="K7" s="850">
        <v>559.8599853515625</v>
      </c>
    </row>
    <row r="8" spans="1:11" ht="14.4" customHeight="1" x14ac:dyDescent="0.3">
      <c r="A8" s="831" t="s">
        <v>555</v>
      </c>
      <c r="B8" s="832" t="s">
        <v>556</v>
      </c>
      <c r="C8" s="835" t="s">
        <v>569</v>
      </c>
      <c r="D8" s="863" t="s">
        <v>570</v>
      </c>
      <c r="E8" s="835" t="s">
        <v>1637</v>
      </c>
      <c r="F8" s="863" t="s">
        <v>1638</v>
      </c>
      <c r="G8" s="835" t="s">
        <v>1645</v>
      </c>
      <c r="H8" s="835" t="s">
        <v>1646</v>
      </c>
      <c r="I8" s="849">
        <v>235.1300048828125</v>
      </c>
      <c r="J8" s="849">
        <v>10</v>
      </c>
      <c r="K8" s="850">
        <v>2351.2900390625</v>
      </c>
    </row>
    <row r="9" spans="1:11" ht="14.4" customHeight="1" x14ac:dyDescent="0.3">
      <c r="A9" s="831" t="s">
        <v>555</v>
      </c>
      <c r="B9" s="832" t="s">
        <v>556</v>
      </c>
      <c r="C9" s="835" t="s">
        <v>569</v>
      </c>
      <c r="D9" s="863" t="s">
        <v>570</v>
      </c>
      <c r="E9" s="835" t="s">
        <v>1637</v>
      </c>
      <c r="F9" s="863" t="s">
        <v>1638</v>
      </c>
      <c r="G9" s="835" t="s">
        <v>1647</v>
      </c>
      <c r="H9" s="835" t="s">
        <v>1648</v>
      </c>
      <c r="I9" s="849">
        <v>283.01998901367188</v>
      </c>
      <c r="J9" s="849">
        <v>5</v>
      </c>
      <c r="K9" s="850">
        <v>1415.0799560546875</v>
      </c>
    </row>
    <row r="10" spans="1:11" ht="14.4" customHeight="1" x14ac:dyDescent="0.3">
      <c r="A10" s="831" t="s">
        <v>555</v>
      </c>
      <c r="B10" s="832" t="s">
        <v>556</v>
      </c>
      <c r="C10" s="835" t="s">
        <v>569</v>
      </c>
      <c r="D10" s="863" t="s">
        <v>570</v>
      </c>
      <c r="E10" s="835" t="s">
        <v>1637</v>
      </c>
      <c r="F10" s="863" t="s">
        <v>1638</v>
      </c>
      <c r="G10" s="835" t="s">
        <v>1649</v>
      </c>
      <c r="H10" s="835" t="s">
        <v>1650</v>
      </c>
      <c r="I10" s="849">
        <v>139.16999816894531</v>
      </c>
      <c r="J10" s="849">
        <v>7</v>
      </c>
      <c r="K10" s="850">
        <v>974.18997192382813</v>
      </c>
    </row>
    <row r="11" spans="1:11" ht="14.4" customHeight="1" x14ac:dyDescent="0.3">
      <c r="A11" s="831" t="s">
        <v>555</v>
      </c>
      <c r="B11" s="832" t="s">
        <v>556</v>
      </c>
      <c r="C11" s="835" t="s">
        <v>569</v>
      </c>
      <c r="D11" s="863" t="s">
        <v>570</v>
      </c>
      <c r="E11" s="835" t="s">
        <v>1637</v>
      </c>
      <c r="F11" s="863" t="s">
        <v>1638</v>
      </c>
      <c r="G11" s="835" t="s">
        <v>1651</v>
      </c>
      <c r="H11" s="835" t="s">
        <v>1652</v>
      </c>
      <c r="I11" s="849">
        <v>37.279998779296875</v>
      </c>
      <c r="J11" s="849">
        <v>20</v>
      </c>
      <c r="K11" s="850">
        <v>745.52001953125</v>
      </c>
    </row>
    <row r="12" spans="1:11" ht="14.4" customHeight="1" x14ac:dyDescent="0.3">
      <c r="A12" s="831" t="s">
        <v>555</v>
      </c>
      <c r="B12" s="832" t="s">
        <v>556</v>
      </c>
      <c r="C12" s="835" t="s">
        <v>569</v>
      </c>
      <c r="D12" s="863" t="s">
        <v>570</v>
      </c>
      <c r="E12" s="835" t="s">
        <v>1637</v>
      </c>
      <c r="F12" s="863" t="s">
        <v>1638</v>
      </c>
      <c r="G12" s="835" t="s">
        <v>1653</v>
      </c>
      <c r="H12" s="835" t="s">
        <v>1654</v>
      </c>
      <c r="I12" s="849">
        <v>13.739999771118164</v>
      </c>
      <c r="J12" s="849">
        <v>50</v>
      </c>
      <c r="K12" s="850">
        <v>687.239990234375</v>
      </c>
    </row>
    <row r="13" spans="1:11" ht="14.4" customHeight="1" x14ac:dyDescent="0.3">
      <c r="A13" s="831" t="s">
        <v>555</v>
      </c>
      <c r="B13" s="832" t="s">
        <v>556</v>
      </c>
      <c r="C13" s="835" t="s">
        <v>569</v>
      </c>
      <c r="D13" s="863" t="s">
        <v>570</v>
      </c>
      <c r="E13" s="835" t="s">
        <v>1637</v>
      </c>
      <c r="F13" s="863" t="s">
        <v>1638</v>
      </c>
      <c r="G13" s="835" t="s">
        <v>1655</v>
      </c>
      <c r="H13" s="835" t="s">
        <v>1656</v>
      </c>
      <c r="I13" s="849">
        <v>1.3799999952316284</v>
      </c>
      <c r="J13" s="849">
        <v>200</v>
      </c>
      <c r="K13" s="850">
        <v>276</v>
      </c>
    </row>
    <row r="14" spans="1:11" ht="14.4" customHeight="1" x14ac:dyDescent="0.3">
      <c r="A14" s="831" t="s">
        <v>555</v>
      </c>
      <c r="B14" s="832" t="s">
        <v>556</v>
      </c>
      <c r="C14" s="835" t="s">
        <v>569</v>
      </c>
      <c r="D14" s="863" t="s">
        <v>570</v>
      </c>
      <c r="E14" s="835" t="s">
        <v>1637</v>
      </c>
      <c r="F14" s="863" t="s">
        <v>1638</v>
      </c>
      <c r="G14" s="835" t="s">
        <v>1657</v>
      </c>
      <c r="H14" s="835" t="s">
        <v>1658</v>
      </c>
      <c r="I14" s="849">
        <v>15.029999732971191</v>
      </c>
      <c r="J14" s="849">
        <v>2</v>
      </c>
      <c r="K14" s="850">
        <v>30.059999465942383</v>
      </c>
    </row>
    <row r="15" spans="1:11" ht="14.4" customHeight="1" x14ac:dyDescent="0.3">
      <c r="A15" s="831" t="s">
        <v>555</v>
      </c>
      <c r="B15" s="832" t="s">
        <v>556</v>
      </c>
      <c r="C15" s="835" t="s">
        <v>569</v>
      </c>
      <c r="D15" s="863" t="s">
        <v>570</v>
      </c>
      <c r="E15" s="835" t="s">
        <v>1637</v>
      </c>
      <c r="F15" s="863" t="s">
        <v>1638</v>
      </c>
      <c r="G15" s="835" t="s">
        <v>1659</v>
      </c>
      <c r="H15" s="835" t="s">
        <v>1660</v>
      </c>
      <c r="I15" s="849">
        <v>23.920000076293945</v>
      </c>
      <c r="J15" s="849">
        <v>2</v>
      </c>
      <c r="K15" s="850">
        <v>47.840000152587891</v>
      </c>
    </row>
    <row r="16" spans="1:11" ht="14.4" customHeight="1" x14ac:dyDescent="0.3">
      <c r="A16" s="831" t="s">
        <v>555</v>
      </c>
      <c r="B16" s="832" t="s">
        <v>556</v>
      </c>
      <c r="C16" s="835" t="s">
        <v>569</v>
      </c>
      <c r="D16" s="863" t="s">
        <v>570</v>
      </c>
      <c r="E16" s="835" t="s">
        <v>1637</v>
      </c>
      <c r="F16" s="863" t="s">
        <v>1638</v>
      </c>
      <c r="G16" s="835" t="s">
        <v>1661</v>
      </c>
      <c r="H16" s="835" t="s">
        <v>1662</v>
      </c>
      <c r="I16" s="849">
        <v>46.319999694824219</v>
      </c>
      <c r="J16" s="849">
        <v>5</v>
      </c>
      <c r="K16" s="850">
        <v>231.60000610351563</v>
      </c>
    </row>
    <row r="17" spans="1:11" ht="14.4" customHeight="1" x14ac:dyDescent="0.3">
      <c r="A17" s="831" t="s">
        <v>555</v>
      </c>
      <c r="B17" s="832" t="s">
        <v>556</v>
      </c>
      <c r="C17" s="835" t="s">
        <v>569</v>
      </c>
      <c r="D17" s="863" t="s">
        <v>570</v>
      </c>
      <c r="E17" s="835" t="s">
        <v>1637</v>
      </c>
      <c r="F17" s="863" t="s">
        <v>1638</v>
      </c>
      <c r="G17" s="835" t="s">
        <v>1663</v>
      </c>
      <c r="H17" s="835" t="s">
        <v>1664</v>
      </c>
      <c r="I17" s="849">
        <v>10.522500276565552</v>
      </c>
      <c r="J17" s="849">
        <v>160</v>
      </c>
      <c r="K17" s="850">
        <v>1683.4999694824219</v>
      </c>
    </row>
    <row r="18" spans="1:11" ht="14.4" customHeight="1" x14ac:dyDescent="0.3">
      <c r="A18" s="831" t="s">
        <v>555</v>
      </c>
      <c r="B18" s="832" t="s">
        <v>556</v>
      </c>
      <c r="C18" s="835" t="s">
        <v>569</v>
      </c>
      <c r="D18" s="863" t="s">
        <v>570</v>
      </c>
      <c r="E18" s="835" t="s">
        <v>1637</v>
      </c>
      <c r="F18" s="863" t="s">
        <v>1638</v>
      </c>
      <c r="G18" s="835" t="s">
        <v>1665</v>
      </c>
      <c r="H18" s="835" t="s">
        <v>1666</v>
      </c>
      <c r="I18" s="849">
        <v>72.220001220703125</v>
      </c>
      <c r="J18" s="849">
        <v>2</v>
      </c>
      <c r="K18" s="850">
        <v>144.44000244140625</v>
      </c>
    </row>
    <row r="19" spans="1:11" ht="14.4" customHeight="1" x14ac:dyDescent="0.3">
      <c r="A19" s="831" t="s">
        <v>555</v>
      </c>
      <c r="B19" s="832" t="s">
        <v>556</v>
      </c>
      <c r="C19" s="835" t="s">
        <v>569</v>
      </c>
      <c r="D19" s="863" t="s">
        <v>570</v>
      </c>
      <c r="E19" s="835" t="s">
        <v>1637</v>
      </c>
      <c r="F19" s="863" t="s">
        <v>1638</v>
      </c>
      <c r="G19" s="835" t="s">
        <v>1667</v>
      </c>
      <c r="H19" s="835" t="s">
        <v>1668</v>
      </c>
      <c r="I19" s="849">
        <v>105.44999694824219</v>
      </c>
      <c r="J19" s="849">
        <v>1</v>
      </c>
      <c r="K19" s="850">
        <v>105.44999694824219</v>
      </c>
    </row>
    <row r="20" spans="1:11" ht="14.4" customHeight="1" x14ac:dyDescent="0.3">
      <c r="A20" s="831" t="s">
        <v>555</v>
      </c>
      <c r="B20" s="832" t="s">
        <v>556</v>
      </c>
      <c r="C20" s="835" t="s">
        <v>569</v>
      </c>
      <c r="D20" s="863" t="s">
        <v>570</v>
      </c>
      <c r="E20" s="835" t="s">
        <v>1637</v>
      </c>
      <c r="F20" s="863" t="s">
        <v>1638</v>
      </c>
      <c r="G20" s="835" t="s">
        <v>1669</v>
      </c>
      <c r="H20" s="835" t="s">
        <v>1670</v>
      </c>
      <c r="I20" s="849">
        <v>29.739999771118164</v>
      </c>
      <c r="J20" s="849">
        <v>24</v>
      </c>
      <c r="K20" s="850">
        <v>713.760009765625</v>
      </c>
    </row>
    <row r="21" spans="1:11" ht="14.4" customHeight="1" x14ac:dyDescent="0.3">
      <c r="A21" s="831" t="s">
        <v>555</v>
      </c>
      <c r="B21" s="832" t="s">
        <v>556</v>
      </c>
      <c r="C21" s="835" t="s">
        <v>569</v>
      </c>
      <c r="D21" s="863" t="s">
        <v>570</v>
      </c>
      <c r="E21" s="835" t="s">
        <v>1671</v>
      </c>
      <c r="F21" s="863" t="s">
        <v>1672</v>
      </c>
      <c r="G21" s="835" t="s">
        <v>1673</v>
      </c>
      <c r="H21" s="835" t="s">
        <v>1674</v>
      </c>
      <c r="I21" s="849">
        <v>2.0399999618530273</v>
      </c>
      <c r="J21" s="849">
        <v>25</v>
      </c>
      <c r="K21" s="850">
        <v>51</v>
      </c>
    </row>
    <row r="22" spans="1:11" ht="14.4" customHeight="1" x14ac:dyDescent="0.3">
      <c r="A22" s="831" t="s">
        <v>555</v>
      </c>
      <c r="B22" s="832" t="s">
        <v>556</v>
      </c>
      <c r="C22" s="835" t="s">
        <v>569</v>
      </c>
      <c r="D22" s="863" t="s">
        <v>570</v>
      </c>
      <c r="E22" s="835" t="s">
        <v>1671</v>
      </c>
      <c r="F22" s="863" t="s">
        <v>1672</v>
      </c>
      <c r="G22" s="835" t="s">
        <v>1675</v>
      </c>
      <c r="H22" s="835" t="s">
        <v>1676</v>
      </c>
      <c r="I22" s="849">
        <v>1.4999999664723873E-2</v>
      </c>
      <c r="J22" s="849">
        <v>200</v>
      </c>
      <c r="K22" s="850">
        <v>3</v>
      </c>
    </row>
    <row r="23" spans="1:11" ht="14.4" customHeight="1" x14ac:dyDescent="0.3">
      <c r="A23" s="831" t="s">
        <v>555</v>
      </c>
      <c r="B23" s="832" t="s">
        <v>556</v>
      </c>
      <c r="C23" s="835" t="s">
        <v>569</v>
      </c>
      <c r="D23" s="863" t="s">
        <v>570</v>
      </c>
      <c r="E23" s="835" t="s">
        <v>1671</v>
      </c>
      <c r="F23" s="863" t="s">
        <v>1672</v>
      </c>
      <c r="G23" s="835" t="s">
        <v>1677</v>
      </c>
      <c r="H23" s="835" t="s">
        <v>1678</v>
      </c>
      <c r="I23" s="849">
        <v>11.149999618530273</v>
      </c>
      <c r="J23" s="849">
        <v>50</v>
      </c>
      <c r="K23" s="850">
        <v>557.5</v>
      </c>
    </row>
    <row r="24" spans="1:11" ht="14.4" customHeight="1" x14ac:dyDescent="0.3">
      <c r="A24" s="831" t="s">
        <v>555</v>
      </c>
      <c r="B24" s="832" t="s">
        <v>556</v>
      </c>
      <c r="C24" s="835" t="s">
        <v>569</v>
      </c>
      <c r="D24" s="863" t="s">
        <v>570</v>
      </c>
      <c r="E24" s="835" t="s">
        <v>1671</v>
      </c>
      <c r="F24" s="863" t="s">
        <v>1672</v>
      </c>
      <c r="G24" s="835" t="s">
        <v>1679</v>
      </c>
      <c r="H24" s="835" t="s">
        <v>1680</v>
      </c>
      <c r="I24" s="849">
        <v>646.77001953125</v>
      </c>
      <c r="J24" s="849">
        <v>2</v>
      </c>
      <c r="K24" s="850">
        <v>1293.5400390625</v>
      </c>
    </row>
    <row r="25" spans="1:11" ht="14.4" customHeight="1" x14ac:dyDescent="0.3">
      <c r="A25" s="831" t="s">
        <v>555</v>
      </c>
      <c r="B25" s="832" t="s">
        <v>556</v>
      </c>
      <c r="C25" s="835" t="s">
        <v>569</v>
      </c>
      <c r="D25" s="863" t="s">
        <v>570</v>
      </c>
      <c r="E25" s="835" t="s">
        <v>1671</v>
      </c>
      <c r="F25" s="863" t="s">
        <v>1672</v>
      </c>
      <c r="G25" s="835" t="s">
        <v>1681</v>
      </c>
      <c r="H25" s="835" t="s">
        <v>1682</v>
      </c>
      <c r="I25" s="849">
        <v>418.15499877929688</v>
      </c>
      <c r="J25" s="849">
        <v>2</v>
      </c>
      <c r="K25" s="850">
        <v>836.30999755859375</v>
      </c>
    </row>
    <row r="26" spans="1:11" ht="14.4" customHeight="1" x14ac:dyDescent="0.3">
      <c r="A26" s="831" t="s">
        <v>555</v>
      </c>
      <c r="B26" s="832" t="s">
        <v>556</v>
      </c>
      <c r="C26" s="835" t="s">
        <v>569</v>
      </c>
      <c r="D26" s="863" t="s">
        <v>570</v>
      </c>
      <c r="E26" s="835" t="s">
        <v>1671</v>
      </c>
      <c r="F26" s="863" t="s">
        <v>1672</v>
      </c>
      <c r="G26" s="835" t="s">
        <v>1683</v>
      </c>
      <c r="H26" s="835" t="s">
        <v>1684</v>
      </c>
      <c r="I26" s="849">
        <v>434.47000122070313</v>
      </c>
      <c r="J26" s="849">
        <v>1</v>
      </c>
      <c r="K26" s="850">
        <v>434.47000122070313</v>
      </c>
    </row>
    <row r="27" spans="1:11" ht="14.4" customHeight="1" x14ac:dyDescent="0.3">
      <c r="A27" s="831" t="s">
        <v>555</v>
      </c>
      <c r="B27" s="832" t="s">
        <v>556</v>
      </c>
      <c r="C27" s="835" t="s">
        <v>569</v>
      </c>
      <c r="D27" s="863" t="s">
        <v>570</v>
      </c>
      <c r="E27" s="835" t="s">
        <v>1671</v>
      </c>
      <c r="F27" s="863" t="s">
        <v>1672</v>
      </c>
      <c r="G27" s="835" t="s">
        <v>1685</v>
      </c>
      <c r="H27" s="835" t="s">
        <v>1686</v>
      </c>
      <c r="I27" s="849">
        <v>713</v>
      </c>
      <c r="J27" s="849">
        <v>1</v>
      </c>
      <c r="K27" s="850">
        <v>713</v>
      </c>
    </row>
    <row r="28" spans="1:11" ht="14.4" customHeight="1" x14ac:dyDescent="0.3">
      <c r="A28" s="831" t="s">
        <v>555</v>
      </c>
      <c r="B28" s="832" t="s">
        <v>556</v>
      </c>
      <c r="C28" s="835" t="s">
        <v>569</v>
      </c>
      <c r="D28" s="863" t="s">
        <v>570</v>
      </c>
      <c r="E28" s="835" t="s">
        <v>1671</v>
      </c>
      <c r="F28" s="863" t="s">
        <v>1672</v>
      </c>
      <c r="G28" s="835" t="s">
        <v>1687</v>
      </c>
      <c r="H28" s="835" t="s">
        <v>1688</v>
      </c>
      <c r="I28" s="849">
        <v>17.983332951863606</v>
      </c>
      <c r="J28" s="849">
        <v>150</v>
      </c>
      <c r="K28" s="850">
        <v>2697.5</v>
      </c>
    </row>
    <row r="29" spans="1:11" ht="14.4" customHeight="1" x14ac:dyDescent="0.3">
      <c r="A29" s="831" t="s">
        <v>555</v>
      </c>
      <c r="B29" s="832" t="s">
        <v>556</v>
      </c>
      <c r="C29" s="835" t="s">
        <v>569</v>
      </c>
      <c r="D29" s="863" t="s">
        <v>570</v>
      </c>
      <c r="E29" s="835" t="s">
        <v>1671</v>
      </c>
      <c r="F29" s="863" t="s">
        <v>1672</v>
      </c>
      <c r="G29" s="835" t="s">
        <v>1689</v>
      </c>
      <c r="H29" s="835" t="s">
        <v>1690</v>
      </c>
      <c r="I29" s="849">
        <v>17.979999542236328</v>
      </c>
      <c r="J29" s="849">
        <v>50</v>
      </c>
      <c r="K29" s="850">
        <v>899</v>
      </c>
    </row>
    <row r="30" spans="1:11" ht="14.4" customHeight="1" x14ac:dyDescent="0.3">
      <c r="A30" s="831" t="s">
        <v>555</v>
      </c>
      <c r="B30" s="832" t="s">
        <v>556</v>
      </c>
      <c r="C30" s="835" t="s">
        <v>569</v>
      </c>
      <c r="D30" s="863" t="s">
        <v>570</v>
      </c>
      <c r="E30" s="835" t="s">
        <v>1671</v>
      </c>
      <c r="F30" s="863" t="s">
        <v>1672</v>
      </c>
      <c r="G30" s="835" t="s">
        <v>1691</v>
      </c>
      <c r="H30" s="835" t="s">
        <v>1692</v>
      </c>
      <c r="I30" s="849">
        <v>13.199999809265137</v>
      </c>
      <c r="J30" s="849">
        <v>10</v>
      </c>
      <c r="K30" s="850">
        <v>132</v>
      </c>
    </row>
    <row r="31" spans="1:11" ht="14.4" customHeight="1" x14ac:dyDescent="0.3">
      <c r="A31" s="831" t="s">
        <v>555</v>
      </c>
      <c r="B31" s="832" t="s">
        <v>556</v>
      </c>
      <c r="C31" s="835" t="s">
        <v>569</v>
      </c>
      <c r="D31" s="863" t="s">
        <v>570</v>
      </c>
      <c r="E31" s="835" t="s">
        <v>1671</v>
      </c>
      <c r="F31" s="863" t="s">
        <v>1672</v>
      </c>
      <c r="G31" s="835" t="s">
        <v>1693</v>
      </c>
      <c r="H31" s="835" t="s">
        <v>1694</v>
      </c>
      <c r="I31" s="849">
        <v>8.8459999084472649</v>
      </c>
      <c r="J31" s="849">
        <v>400</v>
      </c>
      <c r="K31" s="850">
        <v>3636.0000152587891</v>
      </c>
    </row>
    <row r="32" spans="1:11" ht="14.4" customHeight="1" x14ac:dyDescent="0.3">
      <c r="A32" s="831" t="s">
        <v>555</v>
      </c>
      <c r="B32" s="832" t="s">
        <v>556</v>
      </c>
      <c r="C32" s="835" t="s">
        <v>569</v>
      </c>
      <c r="D32" s="863" t="s">
        <v>570</v>
      </c>
      <c r="E32" s="835" t="s">
        <v>1671</v>
      </c>
      <c r="F32" s="863" t="s">
        <v>1672</v>
      </c>
      <c r="G32" s="835" t="s">
        <v>1695</v>
      </c>
      <c r="H32" s="835" t="s">
        <v>1696</v>
      </c>
      <c r="I32" s="849">
        <v>80.569999694824219</v>
      </c>
      <c r="J32" s="849">
        <v>40</v>
      </c>
      <c r="K32" s="850">
        <v>3222.800048828125</v>
      </c>
    </row>
    <row r="33" spans="1:11" ht="14.4" customHeight="1" x14ac:dyDescent="0.3">
      <c r="A33" s="831" t="s">
        <v>555</v>
      </c>
      <c r="B33" s="832" t="s">
        <v>556</v>
      </c>
      <c r="C33" s="835" t="s">
        <v>569</v>
      </c>
      <c r="D33" s="863" t="s">
        <v>570</v>
      </c>
      <c r="E33" s="835" t="s">
        <v>1671</v>
      </c>
      <c r="F33" s="863" t="s">
        <v>1672</v>
      </c>
      <c r="G33" s="835" t="s">
        <v>1697</v>
      </c>
      <c r="H33" s="835" t="s">
        <v>1698</v>
      </c>
      <c r="I33" s="849">
        <v>2.4700000286102295</v>
      </c>
      <c r="J33" s="849">
        <v>100</v>
      </c>
      <c r="K33" s="850">
        <v>247</v>
      </c>
    </row>
    <row r="34" spans="1:11" ht="14.4" customHeight="1" x14ac:dyDescent="0.3">
      <c r="A34" s="831" t="s">
        <v>555</v>
      </c>
      <c r="B34" s="832" t="s">
        <v>556</v>
      </c>
      <c r="C34" s="835" t="s">
        <v>569</v>
      </c>
      <c r="D34" s="863" t="s">
        <v>570</v>
      </c>
      <c r="E34" s="835" t="s">
        <v>1671</v>
      </c>
      <c r="F34" s="863" t="s">
        <v>1672</v>
      </c>
      <c r="G34" s="835" t="s">
        <v>1699</v>
      </c>
      <c r="H34" s="835" t="s">
        <v>1700</v>
      </c>
      <c r="I34" s="849">
        <v>11.739999771118164</v>
      </c>
      <c r="J34" s="849">
        <v>10</v>
      </c>
      <c r="K34" s="850">
        <v>117.40000152587891</v>
      </c>
    </row>
    <row r="35" spans="1:11" ht="14.4" customHeight="1" x14ac:dyDescent="0.3">
      <c r="A35" s="831" t="s">
        <v>555</v>
      </c>
      <c r="B35" s="832" t="s">
        <v>556</v>
      </c>
      <c r="C35" s="835" t="s">
        <v>569</v>
      </c>
      <c r="D35" s="863" t="s">
        <v>570</v>
      </c>
      <c r="E35" s="835" t="s">
        <v>1671</v>
      </c>
      <c r="F35" s="863" t="s">
        <v>1672</v>
      </c>
      <c r="G35" s="835" t="s">
        <v>1699</v>
      </c>
      <c r="H35" s="835" t="s">
        <v>1701</v>
      </c>
      <c r="I35" s="849">
        <v>11.739999771118164</v>
      </c>
      <c r="J35" s="849">
        <v>20</v>
      </c>
      <c r="K35" s="850">
        <v>234.80000305175781</v>
      </c>
    </row>
    <row r="36" spans="1:11" ht="14.4" customHeight="1" x14ac:dyDescent="0.3">
      <c r="A36" s="831" t="s">
        <v>555</v>
      </c>
      <c r="B36" s="832" t="s">
        <v>556</v>
      </c>
      <c r="C36" s="835" t="s">
        <v>569</v>
      </c>
      <c r="D36" s="863" t="s">
        <v>570</v>
      </c>
      <c r="E36" s="835" t="s">
        <v>1671</v>
      </c>
      <c r="F36" s="863" t="s">
        <v>1672</v>
      </c>
      <c r="G36" s="835" t="s">
        <v>1702</v>
      </c>
      <c r="H36" s="835" t="s">
        <v>1703</v>
      </c>
      <c r="I36" s="849">
        <v>2.2899999618530273</v>
      </c>
      <c r="J36" s="849">
        <v>50</v>
      </c>
      <c r="K36" s="850">
        <v>114.5</v>
      </c>
    </row>
    <row r="37" spans="1:11" ht="14.4" customHeight="1" x14ac:dyDescent="0.3">
      <c r="A37" s="831" t="s">
        <v>555</v>
      </c>
      <c r="B37" s="832" t="s">
        <v>556</v>
      </c>
      <c r="C37" s="835" t="s">
        <v>569</v>
      </c>
      <c r="D37" s="863" t="s">
        <v>570</v>
      </c>
      <c r="E37" s="835" t="s">
        <v>1671</v>
      </c>
      <c r="F37" s="863" t="s">
        <v>1672</v>
      </c>
      <c r="G37" s="835" t="s">
        <v>1704</v>
      </c>
      <c r="H37" s="835" t="s">
        <v>1705</v>
      </c>
      <c r="I37" s="849">
        <v>4.8000001907348633</v>
      </c>
      <c r="J37" s="849">
        <v>200</v>
      </c>
      <c r="K37" s="850">
        <v>960</v>
      </c>
    </row>
    <row r="38" spans="1:11" ht="14.4" customHeight="1" x14ac:dyDescent="0.3">
      <c r="A38" s="831" t="s">
        <v>555</v>
      </c>
      <c r="B38" s="832" t="s">
        <v>556</v>
      </c>
      <c r="C38" s="835" t="s">
        <v>569</v>
      </c>
      <c r="D38" s="863" t="s">
        <v>570</v>
      </c>
      <c r="E38" s="835" t="s">
        <v>1671</v>
      </c>
      <c r="F38" s="863" t="s">
        <v>1672</v>
      </c>
      <c r="G38" s="835" t="s">
        <v>1706</v>
      </c>
      <c r="H38" s="835" t="s">
        <v>1707</v>
      </c>
      <c r="I38" s="849">
        <v>96.400001525878906</v>
      </c>
      <c r="J38" s="849">
        <v>6</v>
      </c>
      <c r="K38" s="850">
        <v>578.3800048828125</v>
      </c>
    </row>
    <row r="39" spans="1:11" ht="14.4" customHeight="1" x14ac:dyDescent="0.3">
      <c r="A39" s="831" t="s">
        <v>555</v>
      </c>
      <c r="B39" s="832" t="s">
        <v>556</v>
      </c>
      <c r="C39" s="835" t="s">
        <v>569</v>
      </c>
      <c r="D39" s="863" t="s">
        <v>570</v>
      </c>
      <c r="E39" s="835" t="s">
        <v>1671</v>
      </c>
      <c r="F39" s="863" t="s">
        <v>1672</v>
      </c>
      <c r="G39" s="835" t="s">
        <v>1708</v>
      </c>
      <c r="H39" s="835" t="s">
        <v>1709</v>
      </c>
      <c r="I39" s="849">
        <v>9.1999998092651367</v>
      </c>
      <c r="J39" s="849">
        <v>250</v>
      </c>
      <c r="K39" s="850">
        <v>2300</v>
      </c>
    </row>
    <row r="40" spans="1:11" ht="14.4" customHeight="1" x14ac:dyDescent="0.3">
      <c r="A40" s="831" t="s">
        <v>555</v>
      </c>
      <c r="B40" s="832" t="s">
        <v>556</v>
      </c>
      <c r="C40" s="835" t="s">
        <v>569</v>
      </c>
      <c r="D40" s="863" t="s">
        <v>570</v>
      </c>
      <c r="E40" s="835" t="s">
        <v>1671</v>
      </c>
      <c r="F40" s="863" t="s">
        <v>1672</v>
      </c>
      <c r="G40" s="835" t="s">
        <v>1710</v>
      </c>
      <c r="H40" s="835" t="s">
        <v>1711</v>
      </c>
      <c r="I40" s="849">
        <v>172.5</v>
      </c>
      <c r="J40" s="849">
        <v>1</v>
      </c>
      <c r="K40" s="850">
        <v>172.5</v>
      </c>
    </row>
    <row r="41" spans="1:11" ht="14.4" customHeight="1" x14ac:dyDescent="0.3">
      <c r="A41" s="831" t="s">
        <v>555</v>
      </c>
      <c r="B41" s="832" t="s">
        <v>556</v>
      </c>
      <c r="C41" s="835" t="s">
        <v>569</v>
      </c>
      <c r="D41" s="863" t="s">
        <v>570</v>
      </c>
      <c r="E41" s="835" t="s">
        <v>1671</v>
      </c>
      <c r="F41" s="863" t="s">
        <v>1672</v>
      </c>
      <c r="G41" s="835" t="s">
        <v>1712</v>
      </c>
      <c r="H41" s="835" t="s">
        <v>1713</v>
      </c>
      <c r="I41" s="849">
        <v>6.1700000762939453</v>
      </c>
      <c r="J41" s="849">
        <v>20</v>
      </c>
      <c r="K41" s="850">
        <v>123.40000152587891</v>
      </c>
    </row>
    <row r="42" spans="1:11" ht="14.4" customHeight="1" x14ac:dyDescent="0.3">
      <c r="A42" s="831" t="s">
        <v>555</v>
      </c>
      <c r="B42" s="832" t="s">
        <v>556</v>
      </c>
      <c r="C42" s="835" t="s">
        <v>569</v>
      </c>
      <c r="D42" s="863" t="s">
        <v>570</v>
      </c>
      <c r="E42" s="835" t="s">
        <v>1671</v>
      </c>
      <c r="F42" s="863" t="s">
        <v>1672</v>
      </c>
      <c r="G42" s="835" t="s">
        <v>1714</v>
      </c>
      <c r="H42" s="835" t="s">
        <v>1715</v>
      </c>
      <c r="I42" s="849">
        <v>1.0900000333786011</v>
      </c>
      <c r="J42" s="849">
        <v>1200</v>
      </c>
      <c r="K42" s="850">
        <v>1308</v>
      </c>
    </row>
    <row r="43" spans="1:11" ht="14.4" customHeight="1" x14ac:dyDescent="0.3">
      <c r="A43" s="831" t="s">
        <v>555</v>
      </c>
      <c r="B43" s="832" t="s">
        <v>556</v>
      </c>
      <c r="C43" s="835" t="s">
        <v>569</v>
      </c>
      <c r="D43" s="863" t="s">
        <v>570</v>
      </c>
      <c r="E43" s="835" t="s">
        <v>1671</v>
      </c>
      <c r="F43" s="863" t="s">
        <v>1672</v>
      </c>
      <c r="G43" s="835" t="s">
        <v>1716</v>
      </c>
      <c r="H43" s="835" t="s">
        <v>1717</v>
      </c>
      <c r="I43" s="849">
        <v>0.47999998927116394</v>
      </c>
      <c r="J43" s="849">
        <v>1000</v>
      </c>
      <c r="K43" s="850">
        <v>480</v>
      </c>
    </row>
    <row r="44" spans="1:11" ht="14.4" customHeight="1" x14ac:dyDescent="0.3">
      <c r="A44" s="831" t="s">
        <v>555</v>
      </c>
      <c r="B44" s="832" t="s">
        <v>556</v>
      </c>
      <c r="C44" s="835" t="s">
        <v>569</v>
      </c>
      <c r="D44" s="863" t="s">
        <v>570</v>
      </c>
      <c r="E44" s="835" t="s">
        <v>1671</v>
      </c>
      <c r="F44" s="863" t="s">
        <v>1672</v>
      </c>
      <c r="G44" s="835" t="s">
        <v>1718</v>
      </c>
      <c r="H44" s="835" t="s">
        <v>1719</v>
      </c>
      <c r="I44" s="849">
        <v>0.67000001668930054</v>
      </c>
      <c r="J44" s="849">
        <v>1000</v>
      </c>
      <c r="K44" s="850">
        <v>670</v>
      </c>
    </row>
    <row r="45" spans="1:11" ht="14.4" customHeight="1" x14ac:dyDescent="0.3">
      <c r="A45" s="831" t="s">
        <v>555</v>
      </c>
      <c r="B45" s="832" t="s">
        <v>556</v>
      </c>
      <c r="C45" s="835" t="s">
        <v>569</v>
      </c>
      <c r="D45" s="863" t="s">
        <v>570</v>
      </c>
      <c r="E45" s="835" t="s">
        <v>1671</v>
      </c>
      <c r="F45" s="863" t="s">
        <v>1672</v>
      </c>
      <c r="G45" s="835" t="s">
        <v>1720</v>
      </c>
      <c r="H45" s="835" t="s">
        <v>1721</v>
      </c>
      <c r="I45" s="849">
        <v>8.4700002670288086</v>
      </c>
      <c r="J45" s="849">
        <v>480</v>
      </c>
      <c r="K45" s="850">
        <v>4065.60009765625</v>
      </c>
    </row>
    <row r="46" spans="1:11" ht="14.4" customHeight="1" x14ac:dyDescent="0.3">
      <c r="A46" s="831" t="s">
        <v>555</v>
      </c>
      <c r="B46" s="832" t="s">
        <v>556</v>
      </c>
      <c r="C46" s="835" t="s">
        <v>569</v>
      </c>
      <c r="D46" s="863" t="s">
        <v>570</v>
      </c>
      <c r="E46" s="835" t="s">
        <v>1671</v>
      </c>
      <c r="F46" s="863" t="s">
        <v>1672</v>
      </c>
      <c r="G46" s="835" t="s">
        <v>1722</v>
      </c>
      <c r="H46" s="835" t="s">
        <v>1723</v>
      </c>
      <c r="I46" s="849">
        <v>9.4399995803833008</v>
      </c>
      <c r="J46" s="849">
        <v>500</v>
      </c>
      <c r="K46" s="850">
        <v>4720</v>
      </c>
    </row>
    <row r="47" spans="1:11" ht="14.4" customHeight="1" x14ac:dyDescent="0.3">
      <c r="A47" s="831" t="s">
        <v>555</v>
      </c>
      <c r="B47" s="832" t="s">
        <v>556</v>
      </c>
      <c r="C47" s="835" t="s">
        <v>569</v>
      </c>
      <c r="D47" s="863" t="s">
        <v>570</v>
      </c>
      <c r="E47" s="835" t="s">
        <v>1671</v>
      </c>
      <c r="F47" s="863" t="s">
        <v>1672</v>
      </c>
      <c r="G47" s="835" t="s">
        <v>1724</v>
      </c>
      <c r="H47" s="835" t="s">
        <v>1725</v>
      </c>
      <c r="I47" s="849">
        <v>75.019996643066406</v>
      </c>
      <c r="J47" s="849">
        <v>45</v>
      </c>
      <c r="K47" s="850">
        <v>3375.9000244140625</v>
      </c>
    </row>
    <row r="48" spans="1:11" ht="14.4" customHeight="1" x14ac:dyDescent="0.3">
      <c r="A48" s="831" t="s">
        <v>555</v>
      </c>
      <c r="B48" s="832" t="s">
        <v>556</v>
      </c>
      <c r="C48" s="835" t="s">
        <v>569</v>
      </c>
      <c r="D48" s="863" t="s">
        <v>570</v>
      </c>
      <c r="E48" s="835" t="s">
        <v>1671</v>
      </c>
      <c r="F48" s="863" t="s">
        <v>1672</v>
      </c>
      <c r="G48" s="835" t="s">
        <v>1726</v>
      </c>
      <c r="H48" s="835" t="s">
        <v>1727</v>
      </c>
      <c r="I48" s="849">
        <v>1.0199999809265137</v>
      </c>
      <c r="J48" s="849">
        <v>150</v>
      </c>
      <c r="K48" s="850">
        <v>153</v>
      </c>
    </row>
    <row r="49" spans="1:11" ht="14.4" customHeight="1" x14ac:dyDescent="0.3">
      <c r="A49" s="831" t="s">
        <v>555</v>
      </c>
      <c r="B49" s="832" t="s">
        <v>556</v>
      </c>
      <c r="C49" s="835" t="s">
        <v>569</v>
      </c>
      <c r="D49" s="863" t="s">
        <v>570</v>
      </c>
      <c r="E49" s="835" t="s">
        <v>1671</v>
      </c>
      <c r="F49" s="863" t="s">
        <v>1672</v>
      </c>
      <c r="G49" s="835" t="s">
        <v>1728</v>
      </c>
      <c r="H49" s="835" t="s">
        <v>1729</v>
      </c>
      <c r="I49" s="849">
        <v>1.9800000190734863</v>
      </c>
      <c r="J49" s="849">
        <v>50</v>
      </c>
      <c r="K49" s="850">
        <v>99</v>
      </c>
    </row>
    <row r="50" spans="1:11" ht="14.4" customHeight="1" x14ac:dyDescent="0.3">
      <c r="A50" s="831" t="s">
        <v>555</v>
      </c>
      <c r="B50" s="832" t="s">
        <v>556</v>
      </c>
      <c r="C50" s="835" t="s">
        <v>569</v>
      </c>
      <c r="D50" s="863" t="s">
        <v>570</v>
      </c>
      <c r="E50" s="835" t="s">
        <v>1671</v>
      </c>
      <c r="F50" s="863" t="s">
        <v>1672</v>
      </c>
      <c r="G50" s="835" t="s">
        <v>1730</v>
      </c>
      <c r="H50" s="835" t="s">
        <v>1731</v>
      </c>
      <c r="I50" s="849">
        <v>2.7000000476837158</v>
      </c>
      <c r="J50" s="849">
        <v>100</v>
      </c>
      <c r="K50" s="850">
        <v>270</v>
      </c>
    </row>
    <row r="51" spans="1:11" ht="14.4" customHeight="1" x14ac:dyDescent="0.3">
      <c r="A51" s="831" t="s">
        <v>555</v>
      </c>
      <c r="B51" s="832" t="s">
        <v>556</v>
      </c>
      <c r="C51" s="835" t="s">
        <v>569</v>
      </c>
      <c r="D51" s="863" t="s">
        <v>570</v>
      </c>
      <c r="E51" s="835" t="s">
        <v>1671</v>
      </c>
      <c r="F51" s="863" t="s">
        <v>1672</v>
      </c>
      <c r="G51" s="835" t="s">
        <v>1732</v>
      </c>
      <c r="H51" s="835" t="s">
        <v>1733</v>
      </c>
      <c r="I51" s="849">
        <v>1.9199999570846558</v>
      </c>
      <c r="J51" s="849">
        <v>50</v>
      </c>
      <c r="K51" s="850">
        <v>96</v>
      </c>
    </row>
    <row r="52" spans="1:11" ht="14.4" customHeight="1" x14ac:dyDescent="0.3">
      <c r="A52" s="831" t="s">
        <v>555</v>
      </c>
      <c r="B52" s="832" t="s">
        <v>556</v>
      </c>
      <c r="C52" s="835" t="s">
        <v>569</v>
      </c>
      <c r="D52" s="863" t="s">
        <v>570</v>
      </c>
      <c r="E52" s="835" t="s">
        <v>1671</v>
      </c>
      <c r="F52" s="863" t="s">
        <v>1672</v>
      </c>
      <c r="G52" s="835" t="s">
        <v>1734</v>
      </c>
      <c r="H52" s="835" t="s">
        <v>1735</v>
      </c>
      <c r="I52" s="849">
        <v>2.1600000858306885</v>
      </c>
      <c r="J52" s="849">
        <v>50</v>
      </c>
      <c r="K52" s="850">
        <v>108</v>
      </c>
    </row>
    <row r="53" spans="1:11" ht="14.4" customHeight="1" x14ac:dyDescent="0.3">
      <c r="A53" s="831" t="s">
        <v>555</v>
      </c>
      <c r="B53" s="832" t="s">
        <v>556</v>
      </c>
      <c r="C53" s="835" t="s">
        <v>569</v>
      </c>
      <c r="D53" s="863" t="s">
        <v>570</v>
      </c>
      <c r="E53" s="835" t="s">
        <v>1671</v>
      </c>
      <c r="F53" s="863" t="s">
        <v>1672</v>
      </c>
      <c r="G53" s="835" t="s">
        <v>1736</v>
      </c>
      <c r="H53" s="835" t="s">
        <v>1737</v>
      </c>
      <c r="I53" s="849">
        <v>2.5199999809265137</v>
      </c>
      <c r="J53" s="849">
        <v>50</v>
      </c>
      <c r="K53" s="850">
        <v>126</v>
      </c>
    </row>
    <row r="54" spans="1:11" ht="14.4" customHeight="1" x14ac:dyDescent="0.3">
      <c r="A54" s="831" t="s">
        <v>555</v>
      </c>
      <c r="B54" s="832" t="s">
        <v>556</v>
      </c>
      <c r="C54" s="835" t="s">
        <v>569</v>
      </c>
      <c r="D54" s="863" t="s">
        <v>570</v>
      </c>
      <c r="E54" s="835" t="s">
        <v>1738</v>
      </c>
      <c r="F54" s="863" t="s">
        <v>1739</v>
      </c>
      <c r="G54" s="835" t="s">
        <v>1740</v>
      </c>
      <c r="H54" s="835" t="s">
        <v>1741</v>
      </c>
      <c r="I54" s="849">
        <v>10.164999961853027</v>
      </c>
      <c r="J54" s="849">
        <v>1200</v>
      </c>
      <c r="K54" s="850">
        <v>12198</v>
      </c>
    </row>
    <row r="55" spans="1:11" ht="14.4" customHeight="1" x14ac:dyDescent="0.3">
      <c r="A55" s="831" t="s">
        <v>555</v>
      </c>
      <c r="B55" s="832" t="s">
        <v>556</v>
      </c>
      <c r="C55" s="835" t="s">
        <v>569</v>
      </c>
      <c r="D55" s="863" t="s">
        <v>570</v>
      </c>
      <c r="E55" s="835" t="s">
        <v>1738</v>
      </c>
      <c r="F55" s="863" t="s">
        <v>1739</v>
      </c>
      <c r="G55" s="835" t="s">
        <v>1742</v>
      </c>
      <c r="H55" s="835" t="s">
        <v>1743</v>
      </c>
      <c r="I55" s="849">
        <v>7.0100002288818359</v>
      </c>
      <c r="J55" s="849">
        <v>20</v>
      </c>
      <c r="K55" s="850">
        <v>140.19999694824219</v>
      </c>
    </row>
    <row r="56" spans="1:11" ht="14.4" customHeight="1" x14ac:dyDescent="0.3">
      <c r="A56" s="831" t="s">
        <v>555</v>
      </c>
      <c r="B56" s="832" t="s">
        <v>556</v>
      </c>
      <c r="C56" s="835" t="s">
        <v>569</v>
      </c>
      <c r="D56" s="863" t="s">
        <v>570</v>
      </c>
      <c r="E56" s="835" t="s">
        <v>1744</v>
      </c>
      <c r="F56" s="863" t="s">
        <v>1745</v>
      </c>
      <c r="G56" s="835" t="s">
        <v>1746</v>
      </c>
      <c r="H56" s="835" t="s">
        <v>1747</v>
      </c>
      <c r="I56" s="849">
        <v>73.029998779296875</v>
      </c>
      <c r="J56" s="849">
        <v>36</v>
      </c>
      <c r="K56" s="850">
        <v>2628.89990234375</v>
      </c>
    </row>
    <row r="57" spans="1:11" ht="14.4" customHeight="1" x14ac:dyDescent="0.3">
      <c r="A57" s="831" t="s">
        <v>555</v>
      </c>
      <c r="B57" s="832" t="s">
        <v>556</v>
      </c>
      <c r="C57" s="835" t="s">
        <v>569</v>
      </c>
      <c r="D57" s="863" t="s">
        <v>570</v>
      </c>
      <c r="E57" s="835" t="s">
        <v>1744</v>
      </c>
      <c r="F57" s="863" t="s">
        <v>1745</v>
      </c>
      <c r="G57" s="835" t="s">
        <v>1748</v>
      </c>
      <c r="H57" s="835" t="s">
        <v>1749</v>
      </c>
      <c r="I57" s="849">
        <v>60.380001068115234</v>
      </c>
      <c r="J57" s="849">
        <v>48</v>
      </c>
      <c r="K57" s="850">
        <v>2898</v>
      </c>
    </row>
    <row r="58" spans="1:11" ht="14.4" customHeight="1" x14ac:dyDescent="0.3">
      <c r="A58" s="831" t="s">
        <v>555</v>
      </c>
      <c r="B58" s="832" t="s">
        <v>556</v>
      </c>
      <c r="C58" s="835" t="s">
        <v>569</v>
      </c>
      <c r="D58" s="863" t="s">
        <v>570</v>
      </c>
      <c r="E58" s="835" t="s">
        <v>1744</v>
      </c>
      <c r="F58" s="863" t="s">
        <v>1745</v>
      </c>
      <c r="G58" s="835" t="s">
        <v>1750</v>
      </c>
      <c r="H58" s="835" t="s">
        <v>1751</v>
      </c>
      <c r="I58" s="849">
        <v>60.360000610351563</v>
      </c>
      <c r="J58" s="849">
        <v>48</v>
      </c>
      <c r="K58" s="850">
        <v>2897.0400390625</v>
      </c>
    </row>
    <row r="59" spans="1:11" ht="14.4" customHeight="1" x14ac:dyDescent="0.3">
      <c r="A59" s="831" t="s">
        <v>555</v>
      </c>
      <c r="B59" s="832" t="s">
        <v>556</v>
      </c>
      <c r="C59" s="835" t="s">
        <v>569</v>
      </c>
      <c r="D59" s="863" t="s">
        <v>570</v>
      </c>
      <c r="E59" s="835" t="s">
        <v>1744</v>
      </c>
      <c r="F59" s="863" t="s">
        <v>1745</v>
      </c>
      <c r="G59" s="835" t="s">
        <v>1752</v>
      </c>
      <c r="H59" s="835" t="s">
        <v>1753</v>
      </c>
      <c r="I59" s="849">
        <v>30.200000762939453</v>
      </c>
      <c r="J59" s="849">
        <v>36</v>
      </c>
      <c r="K59" s="850">
        <v>1087.2099609375</v>
      </c>
    </row>
    <row r="60" spans="1:11" ht="14.4" customHeight="1" x14ac:dyDescent="0.3">
      <c r="A60" s="831" t="s">
        <v>555</v>
      </c>
      <c r="B60" s="832" t="s">
        <v>556</v>
      </c>
      <c r="C60" s="835" t="s">
        <v>569</v>
      </c>
      <c r="D60" s="863" t="s">
        <v>570</v>
      </c>
      <c r="E60" s="835" t="s">
        <v>1744</v>
      </c>
      <c r="F60" s="863" t="s">
        <v>1745</v>
      </c>
      <c r="G60" s="835" t="s">
        <v>1754</v>
      </c>
      <c r="H60" s="835" t="s">
        <v>1755</v>
      </c>
      <c r="I60" s="849">
        <v>63.130001068115234</v>
      </c>
      <c r="J60" s="849">
        <v>24</v>
      </c>
      <c r="K60" s="850">
        <v>1515.06005859375</v>
      </c>
    </row>
    <row r="61" spans="1:11" ht="14.4" customHeight="1" x14ac:dyDescent="0.3">
      <c r="A61" s="831" t="s">
        <v>555</v>
      </c>
      <c r="B61" s="832" t="s">
        <v>556</v>
      </c>
      <c r="C61" s="835" t="s">
        <v>569</v>
      </c>
      <c r="D61" s="863" t="s">
        <v>570</v>
      </c>
      <c r="E61" s="835" t="s">
        <v>1744</v>
      </c>
      <c r="F61" s="863" t="s">
        <v>1745</v>
      </c>
      <c r="G61" s="835" t="s">
        <v>1756</v>
      </c>
      <c r="H61" s="835" t="s">
        <v>1757</v>
      </c>
      <c r="I61" s="849">
        <v>63.130001068115234</v>
      </c>
      <c r="J61" s="849">
        <v>24</v>
      </c>
      <c r="K61" s="850">
        <v>1515.06005859375</v>
      </c>
    </row>
    <row r="62" spans="1:11" ht="14.4" customHeight="1" x14ac:dyDescent="0.3">
      <c r="A62" s="831" t="s">
        <v>555</v>
      </c>
      <c r="B62" s="832" t="s">
        <v>556</v>
      </c>
      <c r="C62" s="835" t="s">
        <v>569</v>
      </c>
      <c r="D62" s="863" t="s">
        <v>570</v>
      </c>
      <c r="E62" s="835" t="s">
        <v>1758</v>
      </c>
      <c r="F62" s="863" t="s">
        <v>1759</v>
      </c>
      <c r="G62" s="835" t="s">
        <v>1760</v>
      </c>
      <c r="H62" s="835" t="s">
        <v>1761</v>
      </c>
      <c r="I62" s="849">
        <v>0.31000000238418579</v>
      </c>
      <c r="J62" s="849">
        <v>500</v>
      </c>
      <c r="K62" s="850">
        <v>155</v>
      </c>
    </row>
    <row r="63" spans="1:11" ht="14.4" customHeight="1" x14ac:dyDescent="0.3">
      <c r="A63" s="831" t="s">
        <v>555</v>
      </c>
      <c r="B63" s="832" t="s">
        <v>556</v>
      </c>
      <c r="C63" s="835" t="s">
        <v>569</v>
      </c>
      <c r="D63" s="863" t="s">
        <v>570</v>
      </c>
      <c r="E63" s="835" t="s">
        <v>1758</v>
      </c>
      <c r="F63" s="863" t="s">
        <v>1759</v>
      </c>
      <c r="G63" s="835" t="s">
        <v>1762</v>
      </c>
      <c r="H63" s="835" t="s">
        <v>1763</v>
      </c>
      <c r="I63" s="849">
        <v>0.54000002145767212</v>
      </c>
      <c r="J63" s="849">
        <v>1000</v>
      </c>
      <c r="K63" s="850">
        <v>540</v>
      </c>
    </row>
    <row r="64" spans="1:11" ht="14.4" customHeight="1" x14ac:dyDescent="0.3">
      <c r="A64" s="831" t="s">
        <v>555</v>
      </c>
      <c r="B64" s="832" t="s">
        <v>556</v>
      </c>
      <c r="C64" s="835" t="s">
        <v>569</v>
      </c>
      <c r="D64" s="863" t="s">
        <v>570</v>
      </c>
      <c r="E64" s="835" t="s">
        <v>1758</v>
      </c>
      <c r="F64" s="863" t="s">
        <v>1759</v>
      </c>
      <c r="G64" s="835" t="s">
        <v>1764</v>
      </c>
      <c r="H64" s="835" t="s">
        <v>1765</v>
      </c>
      <c r="I64" s="849">
        <v>0.97000002861022949</v>
      </c>
      <c r="J64" s="849">
        <v>200</v>
      </c>
      <c r="K64" s="850">
        <v>194</v>
      </c>
    </row>
    <row r="65" spans="1:11" ht="14.4" customHeight="1" x14ac:dyDescent="0.3">
      <c r="A65" s="831" t="s">
        <v>555</v>
      </c>
      <c r="B65" s="832" t="s">
        <v>556</v>
      </c>
      <c r="C65" s="835" t="s">
        <v>569</v>
      </c>
      <c r="D65" s="863" t="s">
        <v>570</v>
      </c>
      <c r="E65" s="835" t="s">
        <v>1758</v>
      </c>
      <c r="F65" s="863" t="s">
        <v>1759</v>
      </c>
      <c r="G65" s="835" t="s">
        <v>1766</v>
      </c>
      <c r="H65" s="835" t="s">
        <v>1767</v>
      </c>
      <c r="I65" s="849">
        <v>1.7999999523162842</v>
      </c>
      <c r="J65" s="849">
        <v>100</v>
      </c>
      <c r="K65" s="850">
        <v>180</v>
      </c>
    </row>
    <row r="66" spans="1:11" ht="14.4" customHeight="1" x14ac:dyDescent="0.3">
      <c r="A66" s="831" t="s">
        <v>555</v>
      </c>
      <c r="B66" s="832" t="s">
        <v>556</v>
      </c>
      <c r="C66" s="835" t="s">
        <v>569</v>
      </c>
      <c r="D66" s="863" t="s">
        <v>570</v>
      </c>
      <c r="E66" s="835" t="s">
        <v>1758</v>
      </c>
      <c r="F66" s="863" t="s">
        <v>1759</v>
      </c>
      <c r="G66" s="835" t="s">
        <v>1768</v>
      </c>
      <c r="H66" s="835" t="s">
        <v>1769</v>
      </c>
      <c r="I66" s="849">
        <v>1.809999942779541</v>
      </c>
      <c r="J66" s="849">
        <v>100</v>
      </c>
      <c r="K66" s="850">
        <v>181</v>
      </c>
    </row>
    <row r="67" spans="1:11" ht="14.4" customHeight="1" x14ac:dyDescent="0.3">
      <c r="A67" s="831" t="s">
        <v>555</v>
      </c>
      <c r="B67" s="832" t="s">
        <v>556</v>
      </c>
      <c r="C67" s="835" t="s">
        <v>569</v>
      </c>
      <c r="D67" s="863" t="s">
        <v>570</v>
      </c>
      <c r="E67" s="835" t="s">
        <v>1770</v>
      </c>
      <c r="F67" s="863" t="s">
        <v>1771</v>
      </c>
      <c r="G67" s="835" t="s">
        <v>1772</v>
      </c>
      <c r="H67" s="835" t="s">
        <v>1773</v>
      </c>
      <c r="I67" s="849">
        <v>0.625</v>
      </c>
      <c r="J67" s="849">
        <v>6000</v>
      </c>
      <c r="K67" s="850">
        <v>3760</v>
      </c>
    </row>
    <row r="68" spans="1:11" ht="14.4" customHeight="1" x14ac:dyDescent="0.3">
      <c r="A68" s="831" t="s">
        <v>555</v>
      </c>
      <c r="B68" s="832" t="s">
        <v>556</v>
      </c>
      <c r="C68" s="835" t="s">
        <v>569</v>
      </c>
      <c r="D68" s="863" t="s">
        <v>570</v>
      </c>
      <c r="E68" s="835" t="s">
        <v>1774</v>
      </c>
      <c r="F68" s="863" t="s">
        <v>1775</v>
      </c>
      <c r="G68" s="835" t="s">
        <v>1776</v>
      </c>
      <c r="H68" s="835" t="s">
        <v>1777</v>
      </c>
      <c r="I68" s="849">
        <v>93.150001525878906</v>
      </c>
      <c r="J68" s="849">
        <v>0</v>
      </c>
      <c r="K68" s="850">
        <v>0</v>
      </c>
    </row>
    <row r="69" spans="1:11" ht="14.4" customHeight="1" x14ac:dyDescent="0.3">
      <c r="A69" s="831" t="s">
        <v>555</v>
      </c>
      <c r="B69" s="832" t="s">
        <v>556</v>
      </c>
      <c r="C69" s="835" t="s">
        <v>574</v>
      </c>
      <c r="D69" s="863" t="s">
        <v>575</v>
      </c>
      <c r="E69" s="835" t="s">
        <v>1637</v>
      </c>
      <c r="F69" s="863" t="s">
        <v>1638</v>
      </c>
      <c r="G69" s="835" t="s">
        <v>1778</v>
      </c>
      <c r="H69" s="835" t="s">
        <v>1779</v>
      </c>
      <c r="I69" s="849">
        <v>0.62999999523162842</v>
      </c>
      <c r="J69" s="849">
        <v>500</v>
      </c>
      <c r="K69" s="850">
        <v>315</v>
      </c>
    </row>
    <row r="70" spans="1:11" ht="14.4" customHeight="1" x14ac:dyDescent="0.3">
      <c r="A70" s="831" t="s">
        <v>555</v>
      </c>
      <c r="B70" s="832" t="s">
        <v>556</v>
      </c>
      <c r="C70" s="835" t="s">
        <v>574</v>
      </c>
      <c r="D70" s="863" t="s">
        <v>575</v>
      </c>
      <c r="E70" s="835" t="s">
        <v>1637</v>
      </c>
      <c r="F70" s="863" t="s">
        <v>1638</v>
      </c>
      <c r="G70" s="835" t="s">
        <v>1780</v>
      </c>
      <c r="H70" s="835" t="s">
        <v>1781</v>
      </c>
      <c r="I70" s="849">
        <v>0.25</v>
      </c>
      <c r="J70" s="849">
        <v>7500</v>
      </c>
      <c r="K70" s="850">
        <v>1875</v>
      </c>
    </row>
    <row r="71" spans="1:11" ht="14.4" customHeight="1" x14ac:dyDescent="0.3">
      <c r="A71" s="831" t="s">
        <v>555</v>
      </c>
      <c r="B71" s="832" t="s">
        <v>556</v>
      </c>
      <c r="C71" s="835" t="s">
        <v>574</v>
      </c>
      <c r="D71" s="863" t="s">
        <v>575</v>
      </c>
      <c r="E71" s="835" t="s">
        <v>1637</v>
      </c>
      <c r="F71" s="863" t="s">
        <v>1638</v>
      </c>
      <c r="G71" s="835" t="s">
        <v>1782</v>
      </c>
      <c r="H71" s="835" t="s">
        <v>1783</v>
      </c>
      <c r="I71" s="849">
        <v>111.55000305175781</v>
      </c>
      <c r="J71" s="849">
        <v>1</v>
      </c>
      <c r="K71" s="850">
        <v>111.55000305175781</v>
      </c>
    </row>
    <row r="72" spans="1:11" ht="14.4" customHeight="1" x14ac:dyDescent="0.3">
      <c r="A72" s="831" t="s">
        <v>555</v>
      </c>
      <c r="B72" s="832" t="s">
        <v>556</v>
      </c>
      <c r="C72" s="835" t="s">
        <v>574</v>
      </c>
      <c r="D72" s="863" t="s">
        <v>575</v>
      </c>
      <c r="E72" s="835" t="s">
        <v>1637</v>
      </c>
      <c r="F72" s="863" t="s">
        <v>1638</v>
      </c>
      <c r="G72" s="835" t="s">
        <v>1784</v>
      </c>
      <c r="H72" s="835" t="s">
        <v>1785</v>
      </c>
      <c r="I72" s="849">
        <v>18.399999618530273</v>
      </c>
      <c r="J72" s="849">
        <v>250</v>
      </c>
      <c r="K72" s="850">
        <v>4600</v>
      </c>
    </row>
    <row r="73" spans="1:11" ht="14.4" customHeight="1" x14ac:dyDescent="0.3">
      <c r="A73" s="831" t="s">
        <v>555</v>
      </c>
      <c r="B73" s="832" t="s">
        <v>556</v>
      </c>
      <c r="C73" s="835" t="s">
        <v>574</v>
      </c>
      <c r="D73" s="863" t="s">
        <v>575</v>
      </c>
      <c r="E73" s="835" t="s">
        <v>1637</v>
      </c>
      <c r="F73" s="863" t="s">
        <v>1638</v>
      </c>
      <c r="G73" s="835" t="s">
        <v>1786</v>
      </c>
      <c r="H73" s="835" t="s">
        <v>1787</v>
      </c>
      <c r="I73" s="849">
        <v>599.1500244140625</v>
      </c>
      <c r="J73" s="849">
        <v>1</v>
      </c>
      <c r="K73" s="850">
        <v>599.1500244140625</v>
      </c>
    </row>
    <row r="74" spans="1:11" ht="14.4" customHeight="1" x14ac:dyDescent="0.3">
      <c r="A74" s="831" t="s">
        <v>555</v>
      </c>
      <c r="B74" s="832" t="s">
        <v>556</v>
      </c>
      <c r="C74" s="835" t="s">
        <v>574</v>
      </c>
      <c r="D74" s="863" t="s">
        <v>575</v>
      </c>
      <c r="E74" s="835" t="s">
        <v>1637</v>
      </c>
      <c r="F74" s="863" t="s">
        <v>1638</v>
      </c>
      <c r="G74" s="835" t="s">
        <v>1788</v>
      </c>
      <c r="H74" s="835" t="s">
        <v>1789</v>
      </c>
      <c r="I74" s="849">
        <v>0.86000001430511475</v>
      </c>
      <c r="J74" s="849">
        <v>200</v>
      </c>
      <c r="K74" s="850">
        <v>172</v>
      </c>
    </row>
    <row r="75" spans="1:11" ht="14.4" customHeight="1" x14ac:dyDescent="0.3">
      <c r="A75" s="831" t="s">
        <v>555</v>
      </c>
      <c r="B75" s="832" t="s">
        <v>556</v>
      </c>
      <c r="C75" s="835" t="s">
        <v>574</v>
      </c>
      <c r="D75" s="863" t="s">
        <v>575</v>
      </c>
      <c r="E75" s="835" t="s">
        <v>1637</v>
      </c>
      <c r="F75" s="863" t="s">
        <v>1638</v>
      </c>
      <c r="G75" s="835" t="s">
        <v>1790</v>
      </c>
      <c r="H75" s="835" t="s">
        <v>1791</v>
      </c>
      <c r="I75" s="849">
        <v>18.959999084472656</v>
      </c>
      <c r="J75" s="849">
        <v>24</v>
      </c>
      <c r="K75" s="850">
        <v>455.07000732421875</v>
      </c>
    </row>
    <row r="76" spans="1:11" ht="14.4" customHeight="1" x14ac:dyDescent="0.3">
      <c r="A76" s="831" t="s">
        <v>555</v>
      </c>
      <c r="B76" s="832" t="s">
        <v>556</v>
      </c>
      <c r="C76" s="835" t="s">
        <v>574</v>
      </c>
      <c r="D76" s="863" t="s">
        <v>575</v>
      </c>
      <c r="E76" s="835" t="s">
        <v>1637</v>
      </c>
      <c r="F76" s="863" t="s">
        <v>1638</v>
      </c>
      <c r="G76" s="835" t="s">
        <v>1792</v>
      </c>
      <c r="H76" s="835" t="s">
        <v>1793</v>
      </c>
      <c r="I76" s="849">
        <v>3.559999942779541</v>
      </c>
      <c r="J76" s="849">
        <v>20</v>
      </c>
      <c r="K76" s="850">
        <v>71.199996948242188</v>
      </c>
    </row>
    <row r="77" spans="1:11" ht="14.4" customHeight="1" x14ac:dyDescent="0.3">
      <c r="A77" s="831" t="s">
        <v>555</v>
      </c>
      <c r="B77" s="832" t="s">
        <v>556</v>
      </c>
      <c r="C77" s="835" t="s">
        <v>574</v>
      </c>
      <c r="D77" s="863" t="s">
        <v>575</v>
      </c>
      <c r="E77" s="835" t="s">
        <v>1637</v>
      </c>
      <c r="F77" s="863" t="s">
        <v>1638</v>
      </c>
      <c r="G77" s="835" t="s">
        <v>1794</v>
      </c>
      <c r="H77" s="835" t="s">
        <v>1795</v>
      </c>
      <c r="I77" s="849">
        <v>0.66500002145767212</v>
      </c>
      <c r="J77" s="849">
        <v>2000</v>
      </c>
      <c r="K77" s="850">
        <v>1330</v>
      </c>
    </row>
    <row r="78" spans="1:11" ht="14.4" customHeight="1" x14ac:dyDescent="0.3">
      <c r="A78" s="831" t="s">
        <v>555</v>
      </c>
      <c r="B78" s="832" t="s">
        <v>556</v>
      </c>
      <c r="C78" s="835" t="s">
        <v>574</v>
      </c>
      <c r="D78" s="863" t="s">
        <v>575</v>
      </c>
      <c r="E78" s="835" t="s">
        <v>1671</v>
      </c>
      <c r="F78" s="863" t="s">
        <v>1672</v>
      </c>
      <c r="G78" s="835" t="s">
        <v>1796</v>
      </c>
      <c r="H78" s="835" t="s">
        <v>1797</v>
      </c>
      <c r="I78" s="849">
        <v>2.9100000858306885</v>
      </c>
      <c r="J78" s="849">
        <v>400</v>
      </c>
      <c r="K78" s="850">
        <v>1164</v>
      </c>
    </row>
    <row r="79" spans="1:11" ht="14.4" customHeight="1" x14ac:dyDescent="0.3">
      <c r="A79" s="831" t="s">
        <v>555</v>
      </c>
      <c r="B79" s="832" t="s">
        <v>556</v>
      </c>
      <c r="C79" s="835" t="s">
        <v>574</v>
      </c>
      <c r="D79" s="863" t="s">
        <v>575</v>
      </c>
      <c r="E79" s="835" t="s">
        <v>1671</v>
      </c>
      <c r="F79" s="863" t="s">
        <v>1672</v>
      </c>
      <c r="G79" s="835" t="s">
        <v>1798</v>
      </c>
      <c r="H79" s="835" t="s">
        <v>1799</v>
      </c>
      <c r="I79" s="849">
        <v>3.3900001049041748</v>
      </c>
      <c r="J79" s="849">
        <v>200</v>
      </c>
      <c r="K79" s="850">
        <v>678</v>
      </c>
    </row>
    <row r="80" spans="1:11" ht="14.4" customHeight="1" x14ac:dyDescent="0.3">
      <c r="A80" s="831" t="s">
        <v>555</v>
      </c>
      <c r="B80" s="832" t="s">
        <v>556</v>
      </c>
      <c r="C80" s="835" t="s">
        <v>574</v>
      </c>
      <c r="D80" s="863" t="s">
        <v>575</v>
      </c>
      <c r="E80" s="835" t="s">
        <v>1671</v>
      </c>
      <c r="F80" s="863" t="s">
        <v>1672</v>
      </c>
      <c r="G80" s="835" t="s">
        <v>1695</v>
      </c>
      <c r="H80" s="835" t="s">
        <v>1696</v>
      </c>
      <c r="I80" s="849">
        <v>80.575000762939453</v>
      </c>
      <c r="J80" s="849">
        <v>80</v>
      </c>
      <c r="K80" s="850">
        <v>6446</v>
      </c>
    </row>
    <row r="81" spans="1:11" ht="14.4" customHeight="1" x14ac:dyDescent="0.3">
      <c r="A81" s="831" t="s">
        <v>555</v>
      </c>
      <c r="B81" s="832" t="s">
        <v>556</v>
      </c>
      <c r="C81" s="835" t="s">
        <v>574</v>
      </c>
      <c r="D81" s="863" t="s">
        <v>575</v>
      </c>
      <c r="E81" s="835" t="s">
        <v>1671</v>
      </c>
      <c r="F81" s="863" t="s">
        <v>1672</v>
      </c>
      <c r="G81" s="835" t="s">
        <v>1800</v>
      </c>
      <c r="H81" s="835" t="s">
        <v>1801</v>
      </c>
      <c r="I81" s="849">
        <v>0.25</v>
      </c>
      <c r="J81" s="849">
        <v>400</v>
      </c>
      <c r="K81" s="850">
        <v>100</v>
      </c>
    </row>
    <row r="82" spans="1:11" ht="14.4" customHeight="1" x14ac:dyDescent="0.3">
      <c r="A82" s="831" t="s">
        <v>555</v>
      </c>
      <c r="B82" s="832" t="s">
        <v>556</v>
      </c>
      <c r="C82" s="835" t="s">
        <v>574</v>
      </c>
      <c r="D82" s="863" t="s">
        <v>575</v>
      </c>
      <c r="E82" s="835" t="s">
        <v>1671</v>
      </c>
      <c r="F82" s="863" t="s">
        <v>1672</v>
      </c>
      <c r="G82" s="835" t="s">
        <v>1802</v>
      </c>
      <c r="H82" s="835" t="s">
        <v>1803</v>
      </c>
      <c r="I82" s="849">
        <v>13.359999656677246</v>
      </c>
      <c r="J82" s="849">
        <v>35</v>
      </c>
      <c r="K82" s="850">
        <v>467.54000854492188</v>
      </c>
    </row>
    <row r="83" spans="1:11" ht="14.4" customHeight="1" x14ac:dyDescent="0.3">
      <c r="A83" s="831" t="s">
        <v>555</v>
      </c>
      <c r="B83" s="832" t="s">
        <v>556</v>
      </c>
      <c r="C83" s="835" t="s">
        <v>574</v>
      </c>
      <c r="D83" s="863" t="s">
        <v>575</v>
      </c>
      <c r="E83" s="835" t="s">
        <v>1671</v>
      </c>
      <c r="F83" s="863" t="s">
        <v>1672</v>
      </c>
      <c r="G83" s="835" t="s">
        <v>1804</v>
      </c>
      <c r="H83" s="835" t="s">
        <v>1805</v>
      </c>
      <c r="I83" s="849">
        <v>6.0499999523162842</v>
      </c>
      <c r="J83" s="849">
        <v>200</v>
      </c>
      <c r="K83" s="850">
        <v>1210</v>
      </c>
    </row>
    <row r="84" spans="1:11" ht="14.4" customHeight="1" x14ac:dyDescent="0.3">
      <c r="A84" s="831" t="s">
        <v>555</v>
      </c>
      <c r="B84" s="832" t="s">
        <v>556</v>
      </c>
      <c r="C84" s="835" t="s">
        <v>574</v>
      </c>
      <c r="D84" s="863" t="s">
        <v>575</v>
      </c>
      <c r="E84" s="835" t="s">
        <v>1671</v>
      </c>
      <c r="F84" s="863" t="s">
        <v>1672</v>
      </c>
      <c r="G84" s="835" t="s">
        <v>1806</v>
      </c>
      <c r="H84" s="835" t="s">
        <v>1807</v>
      </c>
      <c r="I84" s="849">
        <v>7.5450000762939453</v>
      </c>
      <c r="J84" s="849">
        <v>200</v>
      </c>
      <c r="K84" s="850">
        <v>1508.8699951171875</v>
      </c>
    </row>
    <row r="85" spans="1:11" ht="14.4" customHeight="1" x14ac:dyDescent="0.3">
      <c r="A85" s="831" t="s">
        <v>555</v>
      </c>
      <c r="B85" s="832" t="s">
        <v>556</v>
      </c>
      <c r="C85" s="835" t="s">
        <v>574</v>
      </c>
      <c r="D85" s="863" t="s">
        <v>575</v>
      </c>
      <c r="E85" s="835" t="s">
        <v>1671</v>
      </c>
      <c r="F85" s="863" t="s">
        <v>1672</v>
      </c>
      <c r="G85" s="835" t="s">
        <v>1808</v>
      </c>
      <c r="H85" s="835" t="s">
        <v>1809</v>
      </c>
      <c r="I85" s="849">
        <v>91.129997253417969</v>
      </c>
      <c r="J85" s="849">
        <v>16</v>
      </c>
      <c r="K85" s="850">
        <v>1458</v>
      </c>
    </row>
    <row r="86" spans="1:11" ht="14.4" customHeight="1" x14ac:dyDescent="0.3">
      <c r="A86" s="831" t="s">
        <v>555</v>
      </c>
      <c r="B86" s="832" t="s">
        <v>556</v>
      </c>
      <c r="C86" s="835" t="s">
        <v>574</v>
      </c>
      <c r="D86" s="863" t="s">
        <v>575</v>
      </c>
      <c r="E86" s="835" t="s">
        <v>1671</v>
      </c>
      <c r="F86" s="863" t="s">
        <v>1672</v>
      </c>
      <c r="G86" s="835" t="s">
        <v>1699</v>
      </c>
      <c r="H86" s="835" t="s">
        <v>1700</v>
      </c>
      <c r="I86" s="849">
        <v>11.739999771118164</v>
      </c>
      <c r="J86" s="849">
        <v>60</v>
      </c>
      <c r="K86" s="850">
        <v>704.40000915527344</v>
      </c>
    </row>
    <row r="87" spans="1:11" ht="14.4" customHeight="1" x14ac:dyDescent="0.3">
      <c r="A87" s="831" t="s">
        <v>555</v>
      </c>
      <c r="B87" s="832" t="s">
        <v>556</v>
      </c>
      <c r="C87" s="835" t="s">
        <v>574</v>
      </c>
      <c r="D87" s="863" t="s">
        <v>575</v>
      </c>
      <c r="E87" s="835" t="s">
        <v>1671</v>
      </c>
      <c r="F87" s="863" t="s">
        <v>1672</v>
      </c>
      <c r="G87" s="835" t="s">
        <v>1702</v>
      </c>
      <c r="H87" s="835" t="s">
        <v>1703</v>
      </c>
      <c r="I87" s="849">
        <v>2.2899999618530273</v>
      </c>
      <c r="J87" s="849">
        <v>50</v>
      </c>
      <c r="K87" s="850">
        <v>114.5</v>
      </c>
    </row>
    <row r="88" spans="1:11" ht="14.4" customHeight="1" x14ac:dyDescent="0.3">
      <c r="A88" s="831" t="s">
        <v>555</v>
      </c>
      <c r="B88" s="832" t="s">
        <v>556</v>
      </c>
      <c r="C88" s="835" t="s">
        <v>574</v>
      </c>
      <c r="D88" s="863" t="s">
        <v>575</v>
      </c>
      <c r="E88" s="835" t="s">
        <v>1671</v>
      </c>
      <c r="F88" s="863" t="s">
        <v>1672</v>
      </c>
      <c r="G88" s="835" t="s">
        <v>1810</v>
      </c>
      <c r="H88" s="835" t="s">
        <v>1811</v>
      </c>
      <c r="I88" s="849">
        <v>164.5</v>
      </c>
      <c r="J88" s="849">
        <v>2</v>
      </c>
      <c r="K88" s="850">
        <v>329</v>
      </c>
    </row>
    <row r="89" spans="1:11" ht="14.4" customHeight="1" x14ac:dyDescent="0.3">
      <c r="A89" s="831" t="s">
        <v>555</v>
      </c>
      <c r="B89" s="832" t="s">
        <v>556</v>
      </c>
      <c r="C89" s="835" t="s">
        <v>574</v>
      </c>
      <c r="D89" s="863" t="s">
        <v>575</v>
      </c>
      <c r="E89" s="835" t="s">
        <v>1671</v>
      </c>
      <c r="F89" s="863" t="s">
        <v>1672</v>
      </c>
      <c r="G89" s="835" t="s">
        <v>1812</v>
      </c>
      <c r="H89" s="835" t="s">
        <v>1813</v>
      </c>
      <c r="I89" s="849">
        <v>179.5</v>
      </c>
      <c r="J89" s="849">
        <v>4</v>
      </c>
      <c r="K89" s="850">
        <v>718.010009765625</v>
      </c>
    </row>
    <row r="90" spans="1:11" ht="14.4" customHeight="1" x14ac:dyDescent="0.3">
      <c r="A90" s="831" t="s">
        <v>555</v>
      </c>
      <c r="B90" s="832" t="s">
        <v>556</v>
      </c>
      <c r="C90" s="835" t="s">
        <v>574</v>
      </c>
      <c r="D90" s="863" t="s">
        <v>575</v>
      </c>
      <c r="E90" s="835" t="s">
        <v>1671</v>
      </c>
      <c r="F90" s="863" t="s">
        <v>1672</v>
      </c>
      <c r="G90" s="835" t="s">
        <v>1712</v>
      </c>
      <c r="H90" s="835" t="s">
        <v>1713</v>
      </c>
      <c r="I90" s="849">
        <v>6.179999828338623</v>
      </c>
      <c r="J90" s="849">
        <v>20</v>
      </c>
      <c r="K90" s="850">
        <v>123.59999847412109</v>
      </c>
    </row>
    <row r="91" spans="1:11" ht="14.4" customHeight="1" x14ac:dyDescent="0.3">
      <c r="A91" s="831" t="s">
        <v>555</v>
      </c>
      <c r="B91" s="832" t="s">
        <v>556</v>
      </c>
      <c r="C91" s="835" t="s">
        <v>574</v>
      </c>
      <c r="D91" s="863" t="s">
        <v>575</v>
      </c>
      <c r="E91" s="835" t="s">
        <v>1671</v>
      </c>
      <c r="F91" s="863" t="s">
        <v>1672</v>
      </c>
      <c r="G91" s="835" t="s">
        <v>1814</v>
      </c>
      <c r="H91" s="835" t="s">
        <v>1815</v>
      </c>
      <c r="I91" s="849">
        <v>197.57000732421875</v>
      </c>
      <c r="J91" s="849">
        <v>5</v>
      </c>
      <c r="K91" s="850">
        <v>987.85003662109375</v>
      </c>
    </row>
    <row r="92" spans="1:11" ht="14.4" customHeight="1" x14ac:dyDescent="0.3">
      <c r="A92" s="831" t="s">
        <v>555</v>
      </c>
      <c r="B92" s="832" t="s">
        <v>556</v>
      </c>
      <c r="C92" s="835" t="s">
        <v>574</v>
      </c>
      <c r="D92" s="863" t="s">
        <v>575</v>
      </c>
      <c r="E92" s="835" t="s">
        <v>1671</v>
      </c>
      <c r="F92" s="863" t="s">
        <v>1672</v>
      </c>
      <c r="G92" s="835" t="s">
        <v>1716</v>
      </c>
      <c r="H92" s="835" t="s">
        <v>1717</v>
      </c>
      <c r="I92" s="849">
        <v>0.47999998927116394</v>
      </c>
      <c r="J92" s="849">
        <v>1500</v>
      </c>
      <c r="K92" s="850">
        <v>720</v>
      </c>
    </row>
    <row r="93" spans="1:11" ht="14.4" customHeight="1" x14ac:dyDescent="0.3">
      <c r="A93" s="831" t="s">
        <v>555</v>
      </c>
      <c r="B93" s="832" t="s">
        <v>556</v>
      </c>
      <c r="C93" s="835" t="s">
        <v>574</v>
      </c>
      <c r="D93" s="863" t="s">
        <v>575</v>
      </c>
      <c r="E93" s="835" t="s">
        <v>1671</v>
      </c>
      <c r="F93" s="863" t="s">
        <v>1672</v>
      </c>
      <c r="G93" s="835" t="s">
        <v>1816</v>
      </c>
      <c r="H93" s="835" t="s">
        <v>1817</v>
      </c>
      <c r="I93" s="849">
        <v>1.6699999570846558</v>
      </c>
      <c r="J93" s="849">
        <v>200</v>
      </c>
      <c r="K93" s="850">
        <v>334</v>
      </c>
    </row>
    <row r="94" spans="1:11" ht="14.4" customHeight="1" x14ac:dyDescent="0.3">
      <c r="A94" s="831" t="s">
        <v>555</v>
      </c>
      <c r="B94" s="832" t="s">
        <v>556</v>
      </c>
      <c r="C94" s="835" t="s">
        <v>574</v>
      </c>
      <c r="D94" s="863" t="s">
        <v>575</v>
      </c>
      <c r="E94" s="835" t="s">
        <v>1671</v>
      </c>
      <c r="F94" s="863" t="s">
        <v>1672</v>
      </c>
      <c r="G94" s="835" t="s">
        <v>1818</v>
      </c>
      <c r="H94" s="835" t="s">
        <v>1819</v>
      </c>
      <c r="I94" s="849">
        <v>7.429999828338623</v>
      </c>
      <c r="J94" s="849">
        <v>60</v>
      </c>
      <c r="K94" s="850">
        <v>445.80001831054688</v>
      </c>
    </row>
    <row r="95" spans="1:11" ht="14.4" customHeight="1" x14ac:dyDescent="0.3">
      <c r="A95" s="831" t="s">
        <v>555</v>
      </c>
      <c r="B95" s="832" t="s">
        <v>556</v>
      </c>
      <c r="C95" s="835" t="s">
        <v>574</v>
      </c>
      <c r="D95" s="863" t="s">
        <v>575</v>
      </c>
      <c r="E95" s="835" t="s">
        <v>1671</v>
      </c>
      <c r="F95" s="863" t="s">
        <v>1672</v>
      </c>
      <c r="G95" s="835" t="s">
        <v>1820</v>
      </c>
      <c r="H95" s="835" t="s">
        <v>1821</v>
      </c>
      <c r="I95" s="849">
        <v>1.5499999523162842</v>
      </c>
      <c r="J95" s="849">
        <v>100</v>
      </c>
      <c r="K95" s="850">
        <v>155</v>
      </c>
    </row>
    <row r="96" spans="1:11" ht="14.4" customHeight="1" x14ac:dyDescent="0.3">
      <c r="A96" s="831" t="s">
        <v>555</v>
      </c>
      <c r="B96" s="832" t="s">
        <v>556</v>
      </c>
      <c r="C96" s="835" t="s">
        <v>574</v>
      </c>
      <c r="D96" s="863" t="s">
        <v>575</v>
      </c>
      <c r="E96" s="835" t="s">
        <v>1671</v>
      </c>
      <c r="F96" s="863" t="s">
        <v>1672</v>
      </c>
      <c r="G96" s="835" t="s">
        <v>1822</v>
      </c>
      <c r="H96" s="835" t="s">
        <v>1823</v>
      </c>
      <c r="I96" s="849">
        <v>3.130000114440918</v>
      </c>
      <c r="J96" s="849">
        <v>50</v>
      </c>
      <c r="K96" s="850">
        <v>156.5</v>
      </c>
    </row>
    <row r="97" spans="1:11" ht="14.4" customHeight="1" x14ac:dyDescent="0.3">
      <c r="A97" s="831" t="s">
        <v>555</v>
      </c>
      <c r="B97" s="832" t="s">
        <v>556</v>
      </c>
      <c r="C97" s="835" t="s">
        <v>574</v>
      </c>
      <c r="D97" s="863" t="s">
        <v>575</v>
      </c>
      <c r="E97" s="835" t="s">
        <v>1671</v>
      </c>
      <c r="F97" s="863" t="s">
        <v>1672</v>
      </c>
      <c r="G97" s="835" t="s">
        <v>1824</v>
      </c>
      <c r="H97" s="835" t="s">
        <v>1825</v>
      </c>
      <c r="I97" s="849">
        <v>3.0899999141693115</v>
      </c>
      <c r="J97" s="849">
        <v>50</v>
      </c>
      <c r="K97" s="850">
        <v>154.5</v>
      </c>
    </row>
    <row r="98" spans="1:11" ht="14.4" customHeight="1" x14ac:dyDescent="0.3">
      <c r="A98" s="831" t="s">
        <v>555</v>
      </c>
      <c r="B98" s="832" t="s">
        <v>556</v>
      </c>
      <c r="C98" s="835" t="s">
        <v>574</v>
      </c>
      <c r="D98" s="863" t="s">
        <v>575</v>
      </c>
      <c r="E98" s="835" t="s">
        <v>1671</v>
      </c>
      <c r="F98" s="863" t="s">
        <v>1672</v>
      </c>
      <c r="G98" s="835" t="s">
        <v>1734</v>
      </c>
      <c r="H98" s="835" t="s">
        <v>1735</v>
      </c>
      <c r="I98" s="849">
        <v>2.1700000762939453</v>
      </c>
      <c r="J98" s="849">
        <v>50</v>
      </c>
      <c r="K98" s="850">
        <v>108.5</v>
      </c>
    </row>
    <row r="99" spans="1:11" ht="14.4" customHeight="1" x14ac:dyDescent="0.3">
      <c r="A99" s="831" t="s">
        <v>555</v>
      </c>
      <c r="B99" s="832" t="s">
        <v>556</v>
      </c>
      <c r="C99" s="835" t="s">
        <v>574</v>
      </c>
      <c r="D99" s="863" t="s">
        <v>575</v>
      </c>
      <c r="E99" s="835" t="s">
        <v>1671</v>
      </c>
      <c r="F99" s="863" t="s">
        <v>1672</v>
      </c>
      <c r="G99" s="835" t="s">
        <v>1736</v>
      </c>
      <c r="H99" s="835" t="s">
        <v>1737</v>
      </c>
      <c r="I99" s="849">
        <v>2.5199999809265137</v>
      </c>
      <c r="J99" s="849">
        <v>50</v>
      </c>
      <c r="K99" s="850">
        <v>126</v>
      </c>
    </row>
    <row r="100" spans="1:11" ht="14.4" customHeight="1" x14ac:dyDescent="0.3">
      <c r="A100" s="831" t="s">
        <v>555</v>
      </c>
      <c r="B100" s="832" t="s">
        <v>556</v>
      </c>
      <c r="C100" s="835" t="s">
        <v>574</v>
      </c>
      <c r="D100" s="863" t="s">
        <v>575</v>
      </c>
      <c r="E100" s="835" t="s">
        <v>1744</v>
      </c>
      <c r="F100" s="863" t="s">
        <v>1745</v>
      </c>
      <c r="G100" s="835" t="s">
        <v>1826</v>
      </c>
      <c r="H100" s="835" t="s">
        <v>1827</v>
      </c>
      <c r="I100" s="849">
        <v>26.569999694824219</v>
      </c>
      <c r="J100" s="849">
        <v>216</v>
      </c>
      <c r="K100" s="850">
        <v>5738.0400390625</v>
      </c>
    </row>
    <row r="101" spans="1:11" ht="14.4" customHeight="1" x14ac:dyDescent="0.3">
      <c r="A101" s="831" t="s">
        <v>555</v>
      </c>
      <c r="B101" s="832" t="s">
        <v>556</v>
      </c>
      <c r="C101" s="835" t="s">
        <v>574</v>
      </c>
      <c r="D101" s="863" t="s">
        <v>575</v>
      </c>
      <c r="E101" s="835" t="s">
        <v>1744</v>
      </c>
      <c r="F101" s="863" t="s">
        <v>1745</v>
      </c>
      <c r="G101" s="835" t="s">
        <v>1748</v>
      </c>
      <c r="H101" s="835" t="s">
        <v>1749</v>
      </c>
      <c r="I101" s="849">
        <v>60.380001068115234</v>
      </c>
      <c r="J101" s="849">
        <v>240</v>
      </c>
      <c r="K101" s="850">
        <v>14490</v>
      </c>
    </row>
    <row r="102" spans="1:11" ht="14.4" customHeight="1" x14ac:dyDescent="0.3">
      <c r="A102" s="831" t="s">
        <v>555</v>
      </c>
      <c r="B102" s="832" t="s">
        <v>556</v>
      </c>
      <c r="C102" s="835" t="s">
        <v>574</v>
      </c>
      <c r="D102" s="863" t="s">
        <v>575</v>
      </c>
      <c r="E102" s="835" t="s">
        <v>1744</v>
      </c>
      <c r="F102" s="863" t="s">
        <v>1745</v>
      </c>
      <c r="G102" s="835" t="s">
        <v>1828</v>
      </c>
      <c r="H102" s="835" t="s">
        <v>1829</v>
      </c>
      <c r="I102" s="849">
        <v>42.099998474121094</v>
      </c>
      <c r="J102" s="849">
        <v>432</v>
      </c>
      <c r="K102" s="850">
        <v>18188.3994140625</v>
      </c>
    </row>
    <row r="103" spans="1:11" ht="14.4" customHeight="1" x14ac:dyDescent="0.3">
      <c r="A103" s="831" t="s">
        <v>555</v>
      </c>
      <c r="B103" s="832" t="s">
        <v>556</v>
      </c>
      <c r="C103" s="835" t="s">
        <v>574</v>
      </c>
      <c r="D103" s="863" t="s">
        <v>575</v>
      </c>
      <c r="E103" s="835" t="s">
        <v>1758</v>
      </c>
      <c r="F103" s="863" t="s">
        <v>1759</v>
      </c>
      <c r="G103" s="835" t="s">
        <v>1760</v>
      </c>
      <c r="H103" s="835" t="s">
        <v>1761</v>
      </c>
      <c r="I103" s="849">
        <v>0.30500000715255737</v>
      </c>
      <c r="J103" s="849">
        <v>1600</v>
      </c>
      <c r="K103" s="850">
        <v>490</v>
      </c>
    </row>
    <row r="104" spans="1:11" ht="14.4" customHeight="1" x14ac:dyDescent="0.3">
      <c r="A104" s="831" t="s">
        <v>555</v>
      </c>
      <c r="B104" s="832" t="s">
        <v>556</v>
      </c>
      <c r="C104" s="835" t="s">
        <v>574</v>
      </c>
      <c r="D104" s="863" t="s">
        <v>575</v>
      </c>
      <c r="E104" s="835" t="s">
        <v>1758</v>
      </c>
      <c r="F104" s="863" t="s">
        <v>1759</v>
      </c>
      <c r="G104" s="835" t="s">
        <v>1762</v>
      </c>
      <c r="H104" s="835" t="s">
        <v>1763</v>
      </c>
      <c r="I104" s="849">
        <v>0.55000001192092896</v>
      </c>
      <c r="J104" s="849">
        <v>1000</v>
      </c>
      <c r="K104" s="850">
        <v>550</v>
      </c>
    </row>
    <row r="105" spans="1:11" ht="14.4" customHeight="1" x14ac:dyDescent="0.3">
      <c r="A105" s="831" t="s">
        <v>555</v>
      </c>
      <c r="B105" s="832" t="s">
        <v>556</v>
      </c>
      <c r="C105" s="835" t="s">
        <v>574</v>
      </c>
      <c r="D105" s="863" t="s">
        <v>575</v>
      </c>
      <c r="E105" s="835" t="s">
        <v>1758</v>
      </c>
      <c r="F105" s="863" t="s">
        <v>1759</v>
      </c>
      <c r="G105" s="835" t="s">
        <v>1764</v>
      </c>
      <c r="H105" s="835" t="s">
        <v>1765</v>
      </c>
      <c r="I105" s="849">
        <v>0.97000002861022949</v>
      </c>
      <c r="J105" s="849">
        <v>1000</v>
      </c>
      <c r="K105" s="850">
        <v>970</v>
      </c>
    </row>
    <row r="106" spans="1:11" ht="14.4" customHeight="1" x14ac:dyDescent="0.3">
      <c r="A106" s="831" t="s">
        <v>555</v>
      </c>
      <c r="B106" s="832" t="s">
        <v>556</v>
      </c>
      <c r="C106" s="835" t="s">
        <v>574</v>
      </c>
      <c r="D106" s="863" t="s">
        <v>575</v>
      </c>
      <c r="E106" s="835" t="s">
        <v>1770</v>
      </c>
      <c r="F106" s="863" t="s">
        <v>1771</v>
      </c>
      <c r="G106" s="835" t="s">
        <v>1772</v>
      </c>
      <c r="H106" s="835" t="s">
        <v>1773</v>
      </c>
      <c r="I106" s="849">
        <v>0.62999999523162842</v>
      </c>
      <c r="J106" s="849">
        <v>8000</v>
      </c>
      <c r="K106" s="850">
        <v>5040</v>
      </c>
    </row>
    <row r="107" spans="1:11" ht="14.4" customHeight="1" x14ac:dyDescent="0.3">
      <c r="A107" s="831" t="s">
        <v>555</v>
      </c>
      <c r="B107" s="832" t="s">
        <v>556</v>
      </c>
      <c r="C107" s="835" t="s">
        <v>574</v>
      </c>
      <c r="D107" s="863" t="s">
        <v>575</v>
      </c>
      <c r="E107" s="835" t="s">
        <v>1770</v>
      </c>
      <c r="F107" s="863" t="s">
        <v>1771</v>
      </c>
      <c r="G107" s="835" t="s">
        <v>1830</v>
      </c>
      <c r="H107" s="835" t="s">
        <v>1831</v>
      </c>
      <c r="I107" s="849">
        <v>0.62000000476837158</v>
      </c>
      <c r="J107" s="849">
        <v>6000</v>
      </c>
      <c r="K107" s="850">
        <v>3720</v>
      </c>
    </row>
    <row r="108" spans="1:11" ht="14.4" customHeight="1" x14ac:dyDescent="0.3">
      <c r="A108" s="831" t="s">
        <v>555</v>
      </c>
      <c r="B108" s="832" t="s">
        <v>556</v>
      </c>
      <c r="C108" s="835" t="s">
        <v>574</v>
      </c>
      <c r="D108" s="863" t="s">
        <v>575</v>
      </c>
      <c r="E108" s="835" t="s">
        <v>1832</v>
      </c>
      <c r="F108" s="863" t="s">
        <v>1833</v>
      </c>
      <c r="G108" s="835" t="s">
        <v>1834</v>
      </c>
      <c r="H108" s="835" t="s">
        <v>1835</v>
      </c>
      <c r="I108" s="849">
        <v>118.58000183105469</v>
      </c>
      <c r="J108" s="849">
        <v>20</v>
      </c>
      <c r="K108" s="850">
        <v>2371.60009765625</v>
      </c>
    </row>
    <row r="109" spans="1:11" ht="14.4" customHeight="1" x14ac:dyDescent="0.3">
      <c r="A109" s="831" t="s">
        <v>555</v>
      </c>
      <c r="B109" s="832" t="s">
        <v>556</v>
      </c>
      <c r="C109" s="835" t="s">
        <v>574</v>
      </c>
      <c r="D109" s="863" t="s">
        <v>575</v>
      </c>
      <c r="E109" s="835" t="s">
        <v>1832</v>
      </c>
      <c r="F109" s="863" t="s">
        <v>1833</v>
      </c>
      <c r="G109" s="835" t="s">
        <v>1836</v>
      </c>
      <c r="H109" s="835" t="s">
        <v>1837</v>
      </c>
      <c r="I109" s="849">
        <v>723.58001708984375</v>
      </c>
      <c r="J109" s="849">
        <v>14</v>
      </c>
      <c r="K109" s="850">
        <v>10130.1201171875</v>
      </c>
    </row>
    <row r="110" spans="1:11" ht="14.4" customHeight="1" x14ac:dyDescent="0.3">
      <c r="A110" s="831" t="s">
        <v>555</v>
      </c>
      <c r="B110" s="832" t="s">
        <v>556</v>
      </c>
      <c r="C110" s="835" t="s">
        <v>574</v>
      </c>
      <c r="D110" s="863" t="s">
        <v>575</v>
      </c>
      <c r="E110" s="835" t="s">
        <v>1832</v>
      </c>
      <c r="F110" s="863" t="s">
        <v>1833</v>
      </c>
      <c r="G110" s="835" t="s">
        <v>1838</v>
      </c>
      <c r="H110" s="835" t="s">
        <v>1839</v>
      </c>
      <c r="I110" s="849">
        <v>2822.1700032552085</v>
      </c>
      <c r="J110" s="849">
        <v>17</v>
      </c>
      <c r="K110" s="850">
        <v>48220.880859375</v>
      </c>
    </row>
    <row r="111" spans="1:11" ht="14.4" customHeight="1" x14ac:dyDescent="0.3">
      <c r="A111" s="831" t="s">
        <v>555</v>
      </c>
      <c r="B111" s="832" t="s">
        <v>556</v>
      </c>
      <c r="C111" s="835" t="s">
        <v>574</v>
      </c>
      <c r="D111" s="863" t="s">
        <v>575</v>
      </c>
      <c r="E111" s="835" t="s">
        <v>1832</v>
      </c>
      <c r="F111" s="863" t="s">
        <v>1833</v>
      </c>
      <c r="G111" s="835" t="s">
        <v>1840</v>
      </c>
      <c r="H111" s="835" t="s">
        <v>1841</v>
      </c>
      <c r="I111" s="849">
        <v>2537.9866536458335</v>
      </c>
      <c r="J111" s="849">
        <v>17</v>
      </c>
      <c r="K111" s="850">
        <v>43365.119140625</v>
      </c>
    </row>
    <row r="112" spans="1:11" ht="14.4" customHeight="1" x14ac:dyDescent="0.3">
      <c r="A112" s="831" t="s">
        <v>555</v>
      </c>
      <c r="B112" s="832" t="s">
        <v>556</v>
      </c>
      <c r="C112" s="835" t="s">
        <v>574</v>
      </c>
      <c r="D112" s="863" t="s">
        <v>575</v>
      </c>
      <c r="E112" s="835" t="s">
        <v>1832</v>
      </c>
      <c r="F112" s="863" t="s">
        <v>1833</v>
      </c>
      <c r="G112" s="835" t="s">
        <v>1842</v>
      </c>
      <c r="H112" s="835" t="s">
        <v>1843</v>
      </c>
      <c r="I112" s="849">
        <v>7200.009765625</v>
      </c>
      <c r="J112" s="849">
        <v>1</v>
      </c>
      <c r="K112" s="850">
        <v>7200.009765625</v>
      </c>
    </row>
    <row r="113" spans="1:11" ht="14.4" customHeight="1" x14ac:dyDescent="0.3">
      <c r="A113" s="831" t="s">
        <v>555</v>
      </c>
      <c r="B113" s="832" t="s">
        <v>556</v>
      </c>
      <c r="C113" s="835" t="s">
        <v>574</v>
      </c>
      <c r="D113" s="863" t="s">
        <v>575</v>
      </c>
      <c r="E113" s="835" t="s">
        <v>1832</v>
      </c>
      <c r="F113" s="863" t="s">
        <v>1833</v>
      </c>
      <c r="G113" s="835" t="s">
        <v>1844</v>
      </c>
      <c r="H113" s="835" t="s">
        <v>1845</v>
      </c>
      <c r="I113" s="849">
        <v>7200</v>
      </c>
      <c r="J113" s="849">
        <v>1</v>
      </c>
      <c r="K113" s="850">
        <v>7200</v>
      </c>
    </row>
    <row r="114" spans="1:11" ht="14.4" customHeight="1" x14ac:dyDescent="0.3">
      <c r="A114" s="831" t="s">
        <v>555</v>
      </c>
      <c r="B114" s="832" t="s">
        <v>556</v>
      </c>
      <c r="C114" s="835" t="s">
        <v>574</v>
      </c>
      <c r="D114" s="863" t="s">
        <v>575</v>
      </c>
      <c r="E114" s="835" t="s">
        <v>1832</v>
      </c>
      <c r="F114" s="863" t="s">
        <v>1833</v>
      </c>
      <c r="G114" s="835" t="s">
        <v>1846</v>
      </c>
      <c r="H114" s="835" t="s">
        <v>1847</v>
      </c>
      <c r="I114" s="849">
        <v>7490.31982421875</v>
      </c>
      <c r="J114" s="849">
        <v>1</v>
      </c>
      <c r="K114" s="850">
        <v>7490.31982421875</v>
      </c>
    </row>
    <row r="115" spans="1:11" ht="14.4" customHeight="1" x14ac:dyDescent="0.3">
      <c r="A115" s="831" t="s">
        <v>555</v>
      </c>
      <c r="B115" s="832" t="s">
        <v>556</v>
      </c>
      <c r="C115" s="835" t="s">
        <v>574</v>
      </c>
      <c r="D115" s="863" t="s">
        <v>575</v>
      </c>
      <c r="E115" s="835" t="s">
        <v>1832</v>
      </c>
      <c r="F115" s="863" t="s">
        <v>1833</v>
      </c>
      <c r="G115" s="835" t="s">
        <v>1848</v>
      </c>
      <c r="H115" s="835" t="s">
        <v>1849</v>
      </c>
      <c r="I115" s="849">
        <v>7200</v>
      </c>
      <c r="J115" s="849">
        <v>2</v>
      </c>
      <c r="K115" s="850">
        <v>14400</v>
      </c>
    </row>
    <row r="116" spans="1:11" ht="14.4" customHeight="1" x14ac:dyDescent="0.3">
      <c r="A116" s="831" t="s">
        <v>555</v>
      </c>
      <c r="B116" s="832" t="s">
        <v>556</v>
      </c>
      <c r="C116" s="835" t="s">
        <v>574</v>
      </c>
      <c r="D116" s="863" t="s">
        <v>575</v>
      </c>
      <c r="E116" s="835" t="s">
        <v>1832</v>
      </c>
      <c r="F116" s="863" t="s">
        <v>1833</v>
      </c>
      <c r="G116" s="835" t="s">
        <v>1850</v>
      </c>
      <c r="H116" s="835" t="s">
        <v>1851</v>
      </c>
      <c r="I116" s="849">
        <v>7200</v>
      </c>
      <c r="J116" s="849">
        <v>1</v>
      </c>
      <c r="K116" s="850">
        <v>7200</v>
      </c>
    </row>
    <row r="117" spans="1:11" ht="14.4" customHeight="1" x14ac:dyDescent="0.3">
      <c r="A117" s="831" t="s">
        <v>555</v>
      </c>
      <c r="B117" s="832" t="s">
        <v>556</v>
      </c>
      <c r="C117" s="835" t="s">
        <v>574</v>
      </c>
      <c r="D117" s="863" t="s">
        <v>575</v>
      </c>
      <c r="E117" s="835" t="s">
        <v>1832</v>
      </c>
      <c r="F117" s="863" t="s">
        <v>1833</v>
      </c>
      <c r="G117" s="835" t="s">
        <v>1852</v>
      </c>
      <c r="H117" s="835" t="s">
        <v>1853</v>
      </c>
      <c r="I117" s="849">
        <v>3904.25</v>
      </c>
      <c r="J117" s="849">
        <v>2</v>
      </c>
      <c r="K117" s="850">
        <v>7808.490234375</v>
      </c>
    </row>
    <row r="118" spans="1:11" ht="14.4" customHeight="1" x14ac:dyDescent="0.3">
      <c r="A118" s="831" t="s">
        <v>555</v>
      </c>
      <c r="B118" s="832" t="s">
        <v>556</v>
      </c>
      <c r="C118" s="835" t="s">
        <v>574</v>
      </c>
      <c r="D118" s="863" t="s">
        <v>575</v>
      </c>
      <c r="E118" s="835" t="s">
        <v>1832</v>
      </c>
      <c r="F118" s="863" t="s">
        <v>1833</v>
      </c>
      <c r="G118" s="835" t="s">
        <v>1854</v>
      </c>
      <c r="H118" s="835" t="s">
        <v>1855</v>
      </c>
      <c r="I118" s="849">
        <v>3896.659912109375</v>
      </c>
      <c r="J118" s="849">
        <v>1</v>
      </c>
      <c r="K118" s="850">
        <v>3896.659912109375</v>
      </c>
    </row>
    <row r="119" spans="1:11" ht="14.4" customHeight="1" x14ac:dyDescent="0.3">
      <c r="A119" s="831" t="s">
        <v>555</v>
      </c>
      <c r="B119" s="832" t="s">
        <v>556</v>
      </c>
      <c r="C119" s="835" t="s">
        <v>574</v>
      </c>
      <c r="D119" s="863" t="s">
        <v>575</v>
      </c>
      <c r="E119" s="835" t="s">
        <v>1832</v>
      </c>
      <c r="F119" s="863" t="s">
        <v>1833</v>
      </c>
      <c r="G119" s="835" t="s">
        <v>1856</v>
      </c>
      <c r="H119" s="835" t="s">
        <v>1857</v>
      </c>
      <c r="I119" s="849">
        <v>3896.669921875</v>
      </c>
      <c r="J119" s="849">
        <v>1</v>
      </c>
      <c r="K119" s="850">
        <v>3896.669921875</v>
      </c>
    </row>
    <row r="120" spans="1:11" ht="14.4" customHeight="1" x14ac:dyDescent="0.3">
      <c r="A120" s="831" t="s">
        <v>555</v>
      </c>
      <c r="B120" s="832" t="s">
        <v>556</v>
      </c>
      <c r="C120" s="835" t="s">
        <v>574</v>
      </c>
      <c r="D120" s="863" t="s">
        <v>575</v>
      </c>
      <c r="E120" s="835" t="s">
        <v>1832</v>
      </c>
      <c r="F120" s="863" t="s">
        <v>1833</v>
      </c>
      <c r="G120" s="835" t="s">
        <v>1858</v>
      </c>
      <c r="H120" s="835" t="s">
        <v>1859</v>
      </c>
      <c r="I120" s="849">
        <v>3050</v>
      </c>
      <c r="J120" s="849">
        <v>1</v>
      </c>
      <c r="K120" s="850">
        <v>3050</v>
      </c>
    </row>
    <row r="121" spans="1:11" ht="14.4" customHeight="1" x14ac:dyDescent="0.3">
      <c r="A121" s="831" t="s">
        <v>555</v>
      </c>
      <c r="B121" s="832" t="s">
        <v>556</v>
      </c>
      <c r="C121" s="835" t="s">
        <v>574</v>
      </c>
      <c r="D121" s="863" t="s">
        <v>575</v>
      </c>
      <c r="E121" s="835" t="s">
        <v>1832</v>
      </c>
      <c r="F121" s="863" t="s">
        <v>1833</v>
      </c>
      <c r="G121" s="835" t="s">
        <v>1860</v>
      </c>
      <c r="H121" s="835" t="s">
        <v>1861</v>
      </c>
      <c r="I121" s="849">
        <v>3050</v>
      </c>
      <c r="J121" s="849">
        <v>2</v>
      </c>
      <c r="K121" s="850">
        <v>6100</v>
      </c>
    </row>
    <row r="122" spans="1:11" ht="14.4" customHeight="1" x14ac:dyDescent="0.3">
      <c r="A122" s="831" t="s">
        <v>555</v>
      </c>
      <c r="B122" s="832" t="s">
        <v>556</v>
      </c>
      <c r="C122" s="835" t="s">
        <v>574</v>
      </c>
      <c r="D122" s="863" t="s">
        <v>575</v>
      </c>
      <c r="E122" s="835" t="s">
        <v>1832</v>
      </c>
      <c r="F122" s="863" t="s">
        <v>1833</v>
      </c>
      <c r="G122" s="835" t="s">
        <v>1862</v>
      </c>
      <c r="H122" s="835" t="s">
        <v>1863</v>
      </c>
      <c r="I122" s="849">
        <v>1380.9200439453125</v>
      </c>
      <c r="J122" s="849">
        <v>1</v>
      </c>
      <c r="K122" s="850">
        <v>1380.9200439453125</v>
      </c>
    </row>
    <row r="123" spans="1:11" ht="14.4" customHeight="1" x14ac:dyDescent="0.3">
      <c r="A123" s="831" t="s">
        <v>555</v>
      </c>
      <c r="B123" s="832" t="s">
        <v>556</v>
      </c>
      <c r="C123" s="835" t="s">
        <v>574</v>
      </c>
      <c r="D123" s="863" t="s">
        <v>575</v>
      </c>
      <c r="E123" s="835" t="s">
        <v>1832</v>
      </c>
      <c r="F123" s="863" t="s">
        <v>1833</v>
      </c>
      <c r="G123" s="835" t="s">
        <v>1864</v>
      </c>
      <c r="H123" s="835" t="s">
        <v>1865</v>
      </c>
      <c r="I123" s="849">
        <v>1410</v>
      </c>
      <c r="J123" s="849">
        <v>1</v>
      </c>
      <c r="K123" s="850">
        <v>1410</v>
      </c>
    </row>
    <row r="124" spans="1:11" ht="14.4" customHeight="1" x14ac:dyDescent="0.3">
      <c r="A124" s="831" t="s">
        <v>555</v>
      </c>
      <c r="B124" s="832" t="s">
        <v>556</v>
      </c>
      <c r="C124" s="835" t="s">
        <v>574</v>
      </c>
      <c r="D124" s="863" t="s">
        <v>575</v>
      </c>
      <c r="E124" s="835" t="s">
        <v>1832</v>
      </c>
      <c r="F124" s="863" t="s">
        <v>1833</v>
      </c>
      <c r="G124" s="835" t="s">
        <v>1866</v>
      </c>
      <c r="H124" s="835" t="s">
        <v>1867</v>
      </c>
      <c r="I124" s="849">
        <v>1552.5999755859375</v>
      </c>
      <c r="J124" s="849">
        <v>5</v>
      </c>
      <c r="K124" s="850">
        <v>7763</v>
      </c>
    </row>
    <row r="125" spans="1:11" ht="14.4" customHeight="1" x14ac:dyDescent="0.3">
      <c r="A125" s="831" t="s">
        <v>555</v>
      </c>
      <c r="B125" s="832" t="s">
        <v>556</v>
      </c>
      <c r="C125" s="835" t="s">
        <v>574</v>
      </c>
      <c r="D125" s="863" t="s">
        <v>575</v>
      </c>
      <c r="E125" s="835" t="s">
        <v>1832</v>
      </c>
      <c r="F125" s="863" t="s">
        <v>1833</v>
      </c>
      <c r="G125" s="835" t="s">
        <v>1868</v>
      </c>
      <c r="H125" s="835" t="s">
        <v>1869</v>
      </c>
      <c r="I125" s="849">
        <v>2403.5</v>
      </c>
      <c r="J125" s="849">
        <v>8</v>
      </c>
      <c r="K125" s="850">
        <v>18975</v>
      </c>
    </row>
    <row r="126" spans="1:11" ht="14.4" customHeight="1" x14ac:dyDescent="0.3">
      <c r="A126" s="831" t="s">
        <v>555</v>
      </c>
      <c r="B126" s="832" t="s">
        <v>556</v>
      </c>
      <c r="C126" s="835" t="s">
        <v>574</v>
      </c>
      <c r="D126" s="863" t="s">
        <v>575</v>
      </c>
      <c r="E126" s="835" t="s">
        <v>1832</v>
      </c>
      <c r="F126" s="863" t="s">
        <v>1833</v>
      </c>
      <c r="G126" s="835" t="s">
        <v>1870</v>
      </c>
      <c r="H126" s="835" t="s">
        <v>1871</v>
      </c>
      <c r="I126" s="849">
        <v>3105</v>
      </c>
      <c r="J126" s="849">
        <v>5</v>
      </c>
      <c r="K126" s="850">
        <v>15525</v>
      </c>
    </row>
    <row r="127" spans="1:11" ht="14.4" customHeight="1" x14ac:dyDescent="0.3">
      <c r="A127" s="831" t="s">
        <v>555</v>
      </c>
      <c r="B127" s="832" t="s">
        <v>556</v>
      </c>
      <c r="C127" s="835" t="s">
        <v>574</v>
      </c>
      <c r="D127" s="863" t="s">
        <v>575</v>
      </c>
      <c r="E127" s="835" t="s">
        <v>1832</v>
      </c>
      <c r="F127" s="863" t="s">
        <v>1833</v>
      </c>
      <c r="G127" s="835" t="s">
        <v>1872</v>
      </c>
      <c r="H127" s="835" t="s">
        <v>1873</v>
      </c>
      <c r="I127" s="849">
        <v>320.0050048828125</v>
      </c>
      <c r="J127" s="849">
        <v>3</v>
      </c>
      <c r="K127" s="850">
        <v>960.010009765625</v>
      </c>
    </row>
    <row r="128" spans="1:11" ht="14.4" customHeight="1" x14ac:dyDescent="0.3">
      <c r="A128" s="831" t="s">
        <v>555</v>
      </c>
      <c r="B128" s="832" t="s">
        <v>556</v>
      </c>
      <c r="C128" s="835" t="s">
        <v>574</v>
      </c>
      <c r="D128" s="863" t="s">
        <v>575</v>
      </c>
      <c r="E128" s="835" t="s">
        <v>1832</v>
      </c>
      <c r="F128" s="863" t="s">
        <v>1833</v>
      </c>
      <c r="G128" s="835" t="s">
        <v>1874</v>
      </c>
      <c r="H128" s="835" t="s">
        <v>1875</v>
      </c>
      <c r="I128" s="849">
        <v>996.010009765625</v>
      </c>
      <c r="J128" s="849">
        <v>2</v>
      </c>
      <c r="K128" s="850">
        <v>1992.010009765625</v>
      </c>
    </row>
    <row r="129" spans="1:11" ht="14.4" customHeight="1" x14ac:dyDescent="0.3">
      <c r="A129" s="831" t="s">
        <v>555</v>
      </c>
      <c r="B129" s="832" t="s">
        <v>556</v>
      </c>
      <c r="C129" s="835" t="s">
        <v>574</v>
      </c>
      <c r="D129" s="863" t="s">
        <v>575</v>
      </c>
      <c r="E129" s="835" t="s">
        <v>1832</v>
      </c>
      <c r="F129" s="863" t="s">
        <v>1833</v>
      </c>
      <c r="G129" s="835" t="s">
        <v>1876</v>
      </c>
      <c r="H129" s="835" t="s">
        <v>1877</v>
      </c>
      <c r="I129" s="849">
        <v>995.989990234375</v>
      </c>
      <c r="J129" s="849">
        <v>1</v>
      </c>
      <c r="K129" s="850">
        <v>995.989990234375</v>
      </c>
    </row>
    <row r="130" spans="1:11" ht="14.4" customHeight="1" x14ac:dyDescent="0.3">
      <c r="A130" s="831" t="s">
        <v>555</v>
      </c>
      <c r="B130" s="832" t="s">
        <v>556</v>
      </c>
      <c r="C130" s="835" t="s">
        <v>574</v>
      </c>
      <c r="D130" s="863" t="s">
        <v>575</v>
      </c>
      <c r="E130" s="835" t="s">
        <v>1832</v>
      </c>
      <c r="F130" s="863" t="s">
        <v>1833</v>
      </c>
      <c r="G130" s="835" t="s">
        <v>1878</v>
      </c>
      <c r="H130" s="835" t="s">
        <v>1879</v>
      </c>
      <c r="I130" s="849">
        <v>996</v>
      </c>
      <c r="J130" s="849">
        <v>1</v>
      </c>
      <c r="K130" s="850">
        <v>996</v>
      </c>
    </row>
    <row r="131" spans="1:11" ht="14.4" customHeight="1" x14ac:dyDescent="0.3">
      <c r="A131" s="831" t="s">
        <v>555</v>
      </c>
      <c r="B131" s="832" t="s">
        <v>556</v>
      </c>
      <c r="C131" s="835" t="s">
        <v>574</v>
      </c>
      <c r="D131" s="863" t="s">
        <v>575</v>
      </c>
      <c r="E131" s="835" t="s">
        <v>1832</v>
      </c>
      <c r="F131" s="863" t="s">
        <v>1833</v>
      </c>
      <c r="G131" s="835" t="s">
        <v>1880</v>
      </c>
      <c r="H131" s="835" t="s">
        <v>1881</v>
      </c>
      <c r="I131" s="849">
        <v>1784</v>
      </c>
      <c r="J131" s="849">
        <v>3</v>
      </c>
      <c r="K131" s="850">
        <v>5352</v>
      </c>
    </row>
    <row r="132" spans="1:11" ht="14.4" customHeight="1" x14ac:dyDescent="0.3">
      <c r="A132" s="831" t="s">
        <v>555</v>
      </c>
      <c r="B132" s="832" t="s">
        <v>556</v>
      </c>
      <c r="C132" s="835" t="s">
        <v>574</v>
      </c>
      <c r="D132" s="863" t="s">
        <v>575</v>
      </c>
      <c r="E132" s="835" t="s">
        <v>1832</v>
      </c>
      <c r="F132" s="863" t="s">
        <v>1833</v>
      </c>
      <c r="G132" s="835" t="s">
        <v>1882</v>
      </c>
      <c r="H132" s="835" t="s">
        <v>1883</v>
      </c>
      <c r="I132" s="849">
        <v>800</v>
      </c>
      <c r="J132" s="849">
        <v>2</v>
      </c>
      <c r="K132" s="850">
        <v>1600</v>
      </c>
    </row>
    <row r="133" spans="1:11" ht="14.4" customHeight="1" x14ac:dyDescent="0.3">
      <c r="A133" s="831" t="s">
        <v>555</v>
      </c>
      <c r="B133" s="832" t="s">
        <v>556</v>
      </c>
      <c r="C133" s="835" t="s">
        <v>574</v>
      </c>
      <c r="D133" s="863" t="s">
        <v>575</v>
      </c>
      <c r="E133" s="835" t="s">
        <v>1832</v>
      </c>
      <c r="F133" s="863" t="s">
        <v>1833</v>
      </c>
      <c r="G133" s="835" t="s">
        <v>1884</v>
      </c>
      <c r="H133" s="835" t="s">
        <v>1885</v>
      </c>
      <c r="I133" s="849">
        <v>1784.010009765625</v>
      </c>
      <c r="J133" s="849">
        <v>1</v>
      </c>
      <c r="K133" s="850">
        <v>1784.010009765625</v>
      </c>
    </row>
    <row r="134" spans="1:11" ht="14.4" customHeight="1" x14ac:dyDescent="0.3">
      <c r="A134" s="831" t="s">
        <v>555</v>
      </c>
      <c r="B134" s="832" t="s">
        <v>556</v>
      </c>
      <c r="C134" s="835" t="s">
        <v>574</v>
      </c>
      <c r="D134" s="863" t="s">
        <v>575</v>
      </c>
      <c r="E134" s="835" t="s">
        <v>1832</v>
      </c>
      <c r="F134" s="863" t="s">
        <v>1833</v>
      </c>
      <c r="G134" s="835" t="s">
        <v>1886</v>
      </c>
      <c r="H134" s="835" t="s">
        <v>1887</v>
      </c>
      <c r="I134" s="849">
        <v>1784</v>
      </c>
      <c r="J134" s="849">
        <v>2</v>
      </c>
      <c r="K134" s="850">
        <v>3568</v>
      </c>
    </row>
    <row r="135" spans="1:11" ht="14.4" customHeight="1" x14ac:dyDescent="0.3">
      <c r="A135" s="831" t="s">
        <v>555</v>
      </c>
      <c r="B135" s="832" t="s">
        <v>556</v>
      </c>
      <c r="C135" s="835" t="s">
        <v>574</v>
      </c>
      <c r="D135" s="863" t="s">
        <v>575</v>
      </c>
      <c r="E135" s="835" t="s">
        <v>1832</v>
      </c>
      <c r="F135" s="863" t="s">
        <v>1833</v>
      </c>
      <c r="G135" s="835" t="s">
        <v>1888</v>
      </c>
      <c r="H135" s="835" t="s">
        <v>1889</v>
      </c>
      <c r="I135" s="849">
        <v>1784</v>
      </c>
      <c r="J135" s="849">
        <v>2</v>
      </c>
      <c r="K135" s="850">
        <v>3568</v>
      </c>
    </row>
    <row r="136" spans="1:11" ht="14.4" customHeight="1" x14ac:dyDescent="0.3">
      <c r="A136" s="831" t="s">
        <v>555</v>
      </c>
      <c r="B136" s="832" t="s">
        <v>556</v>
      </c>
      <c r="C136" s="835" t="s">
        <v>574</v>
      </c>
      <c r="D136" s="863" t="s">
        <v>575</v>
      </c>
      <c r="E136" s="835" t="s">
        <v>1832</v>
      </c>
      <c r="F136" s="863" t="s">
        <v>1833</v>
      </c>
      <c r="G136" s="835" t="s">
        <v>1890</v>
      </c>
      <c r="H136" s="835" t="s">
        <v>1891</v>
      </c>
      <c r="I136" s="849">
        <v>603.05999755859375</v>
      </c>
      <c r="J136" s="849">
        <v>2</v>
      </c>
      <c r="K136" s="850">
        <v>1206.1099853515625</v>
      </c>
    </row>
    <row r="137" spans="1:11" ht="14.4" customHeight="1" x14ac:dyDescent="0.3">
      <c r="A137" s="831" t="s">
        <v>555</v>
      </c>
      <c r="B137" s="832" t="s">
        <v>556</v>
      </c>
      <c r="C137" s="835" t="s">
        <v>574</v>
      </c>
      <c r="D137" s="863" t="s">
        <v>575</v>
      </c>
      <c r="E137" s="835" t="s">
        <v>1832</v>
      </c>
      <c r="F137" s="863" t="s">
        <v>1833</v>
      </c>
      <c r="G137" s="835" t="s">
        <v>1892</v>
      </c>
      <c r="H137" s="835" t="s">
        <v>1893</v>
      </c>
      <c r="I137" s="849">
        <v>603.05999755859375</v>
      </c>
      <c r="J137" s="849">
        <v>1</v>
      </c>
      <c r="K137" s="850">
        <v>603.05999755859375</v>
      </c>
    </row>
    <row r="138" spans="1:11" ht="14.4" customHeight="1" x14ac:dyDescent="0.3">
      <c r="A138" s="831" t="s">
        <v>555</v>
      </c>
      <c r="B138" s="832" t="s">
        <v>556</v>
      </c>
      <c r="C138" s="835" t="s">
        <v>574</v>
      </c>
      <c r="D138" s="863" t="s">
        <v>575</v>
      </c>
      <c r="E138" s="835" t="s">
        <v>1832</v>
      </c>
      <c r="F138" s="863" t="s">
        <v>1833</v>
      </c>
      <c r="G138" s="835" t="s">
        <v>1894</v>
      </c>
      <c r="H138" s="835" t="s">
        <v>1895</v>
      </c>
      <c r="I138" s="849">
        <v>678.42999267578125</v>
      </c>
      <c r="J138" s="849">
        <v>1</v>
      </c>
      <c r="K138" s="850">
        <v>678.42999267578125</v>
      </c>
    </row>
    <row r="139" spans="1:11" ht="14.4" customHeight="1" x14ac:dyDescent="0.3">
      <c r="A139" s="831" t="s">
        <v>555</v>
      </c>
      <c r="B139" s="832" t="s">
        <v>556</v>
      </c>
      <c r="C139" s="835" t="s">
        <v>577</v>
      </c>
      <c r="D139" s="863" t="s">
        <v>578</v>
      </c>
      <c r="E139" s="835" t="s">
        <v>1637</v>
      </c>
      <c r="F139" s="863" t="s">
        <v>1638</v>
      </c>
      <c r="G139" s="835" t="s">
        <v>1896</v>
      </c>
      <c r="H139" s="835" t="s">
        <v>1897</v>
      </c>
      <c r="I139" s="849">
        <v>5.5999999046325684</v>
      </c>
      <c r="J139" s="849">
        <v>300</v>
      </c>
      <c r="K139" s="850">
        <v>1680.27001953125</v>
      </c>
    </row>
    <row r="140" spans="1:11" ht="14.4" customHeight="1" x14ac:dyDescent="0.3">
      <c r="A140" s="831" t="s">
        <v>555</v>
      </c>
      <c r="B140" s="832" t="s">
        <v>556</v>
      </c>
      <c r="C140" s="835" t="s">
        <v>577</v>
      </c>
      <c r="D140" s="863" t="s">
        <v>578</v>
      </c>
      <c r="E140" s="835" t="s">
        <v>1637</v>
      </c>
      <c r="F140" s="863" t="s">
        <v>1638</v>
      </c>
      <c r="G140" s="835" t="s">
        <v>1778</v>
      </c>
      <c r="H140" s="835" t="s">
        <v>1779</v>
      </c>
      <c r="I140" s="849">
        <v>0.62000000476837158</v>
      </c>
      <c r="J140" s="849">
        <v>1000</v>
      </c>
      <c r="K140" s="850">
        <v>620</v>
      </c>
    </row>
    <row r="141" spans="1:11" ht="14.4" customHeight="1" x14ac:dyDescent="0.3">
      <c r="A141" s="831" t="s">
        <v>555</v>
      </c>
      <c r="B141" s="832" t="s">
        <v>556</v>
      </c>
      <c r="C141" s="835" t="s">
        <v>577</v>
      </c>
      <c r="D141" s="863" t="s">
        <v>578</v>
      </c>
      <c r="E141" s="835" t="s">
        <v>1637</v>
      </c>
      <c r="F141" s="863" t="s">
        <v>1638</v>
      </c>
      <c r="G141" s="835" t="s">
        <v>1780</v>
      </c>
      <c r="H141" s="835" t="s">
        <v>1781</v>
      </c>
      <c r="I141" s="849">
        <v>0.25499999523162842</v>
      </c>
      <c r="J141" s="849">
        <v>12500</v>
      </c>
      <c r="K141" s="850">
        <v>3180</v>
      </c>
    </row>
    <row r="142" spans="1:11" ht="14.4" customHeight="1" x14ac:dyDescent="0.3">
      <c r="A142" s="831" t="s">
        <v>555</v>
      </c>
      <c r="B142" s="832" t="s">
        <v>556</v>
      </c>
      <c r="C142" s="835" t="s">
        <v>577</v>
      </c>
      <c r="D142" s="863" t="s">
        <v>578</v>
      </c>
      <c r="E142" s="835" t="s">
        <v>1637</v>
      </c>
      <c r="F142" s="863" t="s">
        <v>1638</v>
      </c>
      <c r="G142" s="835" t="s">
        <v>1641</v>
      </c>
      <c r="H142" s="835" t="s">
        <v>1642</v>
      </c>
      <c r="I142" s="849">
        <v>157.30000305175781</v>
      </c>
      <c r="J142" s="849">
        <v>2</v>
      </c>
      <c r="K142" s="850">
        <v>314.60000610351563</v>
      </c>
    </row>
    <row r="143" spans="1:11" ht="14.4" customHeight="1" x14ac:dyDescent="0.3">
      <c r="A143" s="831" t="s">
        <v>555</v>
      </c>
      <c r="B143" s="832" t="s">
        <v>556</v>
      </c>
      <c r="C143" s="835" t="s">
        <v>577</v>
      </c>
      <c r="D143" s="863" t="s">
        <v>578</v>
      </c>
      <c r="E143" s="835" t="s">
        <v>1637</v>
      </c>
      <c r="F143" s="863" t="s">
        <v>1638</v>
      </c>
      <c r="G143" s="835" t="s">
        <v>1784</v>
      </c>
      <c r="H143" s="835" t="s">
        <v>1785</v>
      </c>
      <c r="I143" s="849">
        <v>18.399999618530273</v>
      </c>
      <c r="J143" s="849">
        <v>1850</v>
      </c>
      <c r="K143" s="850">
        <v>34040</v>
      </c>
    </row>
    <row r="144" spans="1:11" ht="14.4" customHeight="1" x14ac:dyDescent="0.3">
      <c r="A144" s="831" t="s">
        <v>555</v>
      </c>
      <c r="B144" s="832" t="s">
        <v>556</v>
      </c>
      <c r="C144" s="835" t="s">
        <v>577</v>
      </c>
      <c r="D144" s="863" t="s">
        <v>578</v>
      </c>
      <c r="E144" s="835" t="s">
        <v>1637</v>
      </c>
      <c r="F144" s="863" t="s">
        <v>1638</v>
      </c>
      <c r="G144" s="835" t="s">
        <v>1898</v>
      </c>
      <c r="H144" s="835" t="s">
        <v>1899</v>
      </c>
      <c r="I144" s="849">
        <v>98.419998168945313</v>
      </c>
      <c r="J144" s="849">
        <v>5</v>
      </c>
      <c r="K144" s="850">
        <v>492.07998657226563</v>
      </c>
    </row>
    <row r="145" spans="1:11" ht="14.4" customHeight="1" x14ac:dyDescent="0.3">
      <c r="A145" s="831" t="s">
        <v>555</v>
      </c>
      <c r="B145" s="832" t="s">
        <v>556</v>
      </c>
      <c r="C145" s="835" t="s">
        <v>577</v>
      </c>
      <c r="D145" s="863" t="s">
        <v>578</v>
      </c>
      <c r="E145" s="835" t="s">
        <v>1637</v>
      </c>
      <c r="F145" s="863" t="s">
        <v>1638</v>
      </c>
      <c r="G145" s="835" t="s">
        <v>1900</v>
      </c>
      <c r="H145" s="835" t="s">
        <v>1901</v>
      </c>
      <c r="I145" s="849">
        <v>95.540000915527344</v>
      </c>
      <c r="J145" s="849">
        <v>90</v>
      </c>
      <c r="K145" s="850">
        <v>9430.6497802734375</v>
      </c>
    </row>
    <row r="146" spans="1:11" ht="14.4" customHeight="1" x14ac:dyDescent="0.3">
      <c r="A146" s="831" t="s">
        <v>555</v>
      </c>
      <c r="B146" s="832" t="s">
        <v>556</v>
      </c>
      <c r="C146" s="835" t="s">
        <v>577</v>
      </c>
      <c r="D146" s="863" t="s">
        <v>578</v>
      </c>
      <c r="E146" s="835" t="s">
        <v>1637</v>
      </c>
      <c r="F146" s="863" t="s">
        <v>1638</v>
      </c>
      <c r="G146" s="835" t="s">
        <v>1902</v>
      </c>
      <c r="H146" s="835" t="s">
        <v>1903</v>
      </c>
      <c r="I146" s="849">
        <v>145.25</v>
      </c>
      <c r="J146" s="849">
        <v>30</v>
      </c>
      <c r="K146" s="850">
        <v>4357.35009765625</v>
      </c>
    </row>
    <row r="147" spans="1:11" ht="14.4" customHeight="1" x14ac:dyDescent="0.3">
      <c r="A147" s="831" t="s">
        <v>555</v>
      </c>
      <c r="B147" s="832" t="s">
        <v>556</v>
      </c>
      <c r="C147" s="835" t="s">
        <v>577</v>
      </c>
      <c r="D147" s="863" t="s">
        <v>578</v>
      </c>
      <c r="E147" s="835" t="s">
        <v>1637</v>
      </c>
      <c r="F147" s="863" t="s">
        <v>1638</v>
      </c>
      <c r="G147" s="835" t="s">
        <v>1904</v>
      </c>
      <c r="H147" s="835" t="s">
        <v>1905</v>
      </c>
      <c r="I147" s="849">
        <v>18.75</v>
      </c>
      <c r="J147" s="849">
        <v>20</v>
      </c>
      <c r="K147" s="850">
        <v>375.05999755859375</v>
      </c>
    </row>
    <row r="148" spans="1:11" ht="14.4" customHeight="1" x14ac:dyDescent="0.3">
      <c r="A148" s="831" t="s">
        <v>555</v>
      </c>
      <c r="B148" s="832" t="s">
        <v>556</v>
      </c>
      <c r="C148" s="835" t="s">
        <v>577</v>
      </c>
      <c r="D148" s="863" t="s">
        <v>578</v>
      </c>
      <c r="E148" s="835" t="s">
        <v>1637</v>
      </c>
      <c r="F148" s="863" t="s">
        <v>1638</v>
      </c>
      <c r="G148" s="835" t="s">
        <v>1906</v>
      </c>
      <c r="H148" s="835" t="s">
        <v>1907</v>
      </c>
      <c r="I148" s="849">
        <v>9.7799997329711914</v>
      </c>
      <c r="J148" s="849">
        <v>20</v>
      </c>
      <c r="K148" s="850">
        <v>195.5</v>
      </c>
    </row>
    <row r="149" spans="1:11" ht="14.4" customHeight="1" x14ac:dyDescent="0.3">
      <c r="A149" s="831" t="s">
        <v>555</v>
      </c>
      <c r="B149" s="832" t="s">
        <v>556</v>
      </c>
      <c r="C149" s="835" t="s">
        <v>577</v>
      </c>
      <c r="D149" s="863" t="s">
        <v>578</v>
      </c>
      <c r="E149" s="835" t="s">
        <v>1637</v>
      </c>
      <c r="F149" s="863" t="s">
        <v>1638</v>
      </c>
      <c r="G149" s="835" t="s">
        <v>1649</v>
      </c>
      <c r="H149" s="835" t="s">
        <v>1650</v>
      </c>
      <c r="I149" s="849">
        <v>139.16999816894531</v>
      </c>
      <c r="J149" s="849">
        <v>4</v>
      </c>
      <c r="K149" s="850">
        <v>556.67999267578125</v>
      </c>
    </row>
    <row r="150" spans="1:11" ht="14.4" customHeight="1" x14ac:dyDescent="0.3">
      <c r="A150" s="831" t="s">
        <v>555</v>
      </c>
      <c r="B150" s="832" t="s">
        <v>556</v>
      </c>
      <c r="C150" s="835" t="s">
        <v>577</v>
      </c>
      <c r="D150" s="863" t="s">
        <v>578</v>
      </c>
      <c r="E150" s="835" t="s">
        <v>1637</v>
      </c>
      <c r="F150" s="863" t="s">
        <v>1638</v>
      </c>
      <c r="G150" s="835" t="s">
        <v>1786</v>
      </c>
      <c r="H150" s="835" t="s">
        <v>1787</v>
      </c>
      <c r="I150" s="849">
        <v>599.1500244140625</v>
      </c>
      <c r="J150" s="849">
        <v>1</v>
      </c>
      <c r="K150" s="850">
        <v>599.1500244140625</v>
      </c>
    </row>
    <row r="151" spans="1:11" ht="14.4" customHeight="1" x14ac:dyDescent="0.3">
      <c r="A151" s="831" t="s">
        <v>555</v>
      </c>
      <c r="B151" s="832" t="s">
        <v>556</v>
      </c>
      <c r="C151" s="835" t="s">
        <v>577</v>
      </c>
      <c r="D151" s="863" t="s">
        <v>578</v>
      </c>
      <c r="E151" s="835" t="s">
        <v>1637</v>
      </c>
      <c r="F151" s="863" t="s">
        <v>1638</v>
      </c>
      <c r="G151" s="835" t="s">
        <v>1790</v>
      </c>
      <c r="H151" s="835" t="s">
        <v>1791</v>
      </c>
      <c r="I151" s="849">
        <v>18.959999084472656</v>
      </c>
      <c r="J151" s="849">
        <v>12</v>
      </c>
      <c r="K151" s="850">
        <v>227.57000732421875</v>
      </c>
    </row>
    <row r="152" spans="1:11" ht="14.4" customHeight="1" x14ac:dyDescent="0.3">
      <c r="A152" s="831" t="s">
        <v>555</v>
      </c>
      <c r="B152" s="832" t="s">
        <v>556</v>
      </c>
      <c r="C152" s="835" t="s">
        <v>577</v>
      </c>
      <c r="D152" s="863" t="s">
        <v>578</v>
      </c>
      <c r="E152" s="835" t="s">
        <v>1637</v>
      </c>
      <c r="F152" s="863" t="s">
        <v>1638</v>
      </c>
      <c r="G152" s="835" t="s">
        <v>1665</v>
      </c>
      <c r="H152" s="835" t="s">
        <v>1666</v>
      </c>
      <c r="I152" s="849">
        <v>72.220001220703125</v>
      </c>
      <c r="J152" s="849">
        <v>1</v>
      </c>
      <c r="K152" s="850">
        <v>72.220001220703125</v>
      </c>
    </row>
    <row r="153" spans="1:11" ht="14.4" customHeight="1" x14ac:dyDescent="0.3">
      <c r="A153" s="831" t="s">
        <v>555</v>
      </c>
      <c r="B153" s="832" t="s">
        <v>556</v>
      </c>
      <c r="C153" s="835" t="s">
        <v>577</v>
      </c>
      <c r="D153" s="863" t="s">
        <v>578</v>
      </c>
      <c r="E153" s="835" t="s">
        <v>1637</v>
      </c>
      <c r="F153" s="863" t="s">
        <v>1638</v>
      </c>
      <c r="G153" s="835" t="s">
        <v>1667</v>
      </c>
      <c r="H153" s="835" t="s">
        <v>1668</v>
      </c>
      <c r="I153" s="849">
        <v>105.45999908447266</v>
      </c>
      <c r="J153" s="849">
        <v>1</v>
      </c>
      <c r="K153" s="850">
        <v>105.45999908447266</v>
      </c>
    </row>
    <row r="154" spans="1:11" ht="14.4" customHeight="1" x14ac:dyDescent="0.3">
      <c r="A154" s="831" t="s">
        <v>555</v>
      </c>
      <c r="B154" s="832" t="s">
        <v>556</v>
      </c>
      <c r="C154" s="835" t="s">
        <v>577</v>
      </c>
      <c r="D154" s="863" t="s">
        <v>578</v>
      </c>
      <c r="E154" s="835" t="s">
        <v>1637</v>
      </c>
      <c r="F154" s="863" t="s">
        <v>1638</v>
      </c>
      <c r="G154" s="835" t="s">
        <v>1794</v>
      </c>
      <c r="H154" s="835" t="s">
        <v>1795</v>
      </c>
      <c r="I154" s="849">
        <v>0.67000001668930054</v>
      </c>
      <c r="J154" s="849">
        <v>1000</v>
      </c>
      <c r="K154" s="850">
        <v>670</v>
      </c>
    </row>
    <row r="155" spans="1:11" ht="14.4" customHeight="1" x14ac:dyDescent="0.3">
      <c r="A155" s="831" t="s">
        <v>555</v>
      </c>
      <c r="B155" s="832" t="s">
        <v>556</v>
      </c>
      <c r="C155" s="835" t="s">
        <v>577</v>
      </c>
      <c r="D155" s="863" t="s">
        <v>578</v>
      </c>
      <c r="E155" s="835" t="s">
        <v>1637</v>
      </c>
      <c r="F155" s="863" t="s">
        <v>1638</v>
      </c>
      <c r="G155" s="835" t="s">
        <v>1908</v>
      </c>
      <c r="H155" s="835" t="s">
        <v>1909</v>
      </c>
      <c r="I155" s="849">
        <v>7.5</v>
      </c>
      <c r="J155" s="849">
        <v>96</v>
      </c>
      <c r="K155" s="850">
        <v>719.69000244140625</v>
      </c>
    </row>
    <row r="156" spans="1:11" ht="14.4" customHeight="1" x14ac:dyDescent="0.3">
      <c r="A156" s="831" t="s">
        <v>555</v>
      </c>
      <c r="B156" s="832" t="s">
        <v>556</v>
      </c>
      <c r="C156" s="835" t="s">
        <v>577</v>
      </c>
      <c r="D156" s="863" t="s">
        <v>578</v>
      </c>
      <c r="E156" s="835" t="s">
        <v>1637</v>
      </c>
      <c r="F156" s="863" t="s">
        <v>1638</v>
      </c>
      <c r="G156" s="835" t="s">
        <v>1669</v>
      </c>
      <c r="H156" s="835" t="s">
        <v>1670</v>
      </c>
      <c r="I156" s="849">
        <v>29.860000610351563</v>
      </c>
      <c r="J156" s="849">
        <v>24</v>
      </c>
      <c r="K156" s="850">
        <v>716.6400146484375</v>
      </c>
    </row>
    <row r="157" spans="1:11" ht="14.4" customHeight="1" x14ac:dyDescent="0.3">
      <c r="A157" s="831" t="s">
        <v>555</v>
      </c>
      <c r="B157" s="832" t="s">
        <v>556</v>
      </c>
      <c r="C157" s="835" t="s">
        <v>577</v>
      </c>
      <c r="D157" s="863" t="s">
        <v>578</v>
      </c>
      <c r="E157" s="835" t="s">
        <v>1671</v>
      </c>
      <c r="F157" s="863" t="s">
        <v>1672</v>
      </c>
      <c r="G157" s="835" t="s">
        <v>1796</v>
      </c>
      <c r="H157" s="835" t="s">
        <v>1797</v>
      </c>
      <c r="I157" s="849">
        <v>2.9100000858306885</v>
      </c>
      <c r="J157" s="849">
        <v>200</v>
      </c>
      <c r="K157" s="850">
        <v>582</v>
      </c>
    </row>
    <row r="158" spans="1:11" ht="14.4" customHeight="1" x14ac:dyDescent="0.3">
      <c r="A158" s="831" t="s">
        <v>555</v>
      </c>
      <c r="B158" s="832" t="s">
        <v>556</v>
      </c>
      <c r="C158" s="835" t="s">
        <v>577</v>
      </c>
      <c r="D158" s="863" t="s">
        <v>578</v>
      </c>
      <c r="E158" s="835" t="s">
        <v>1671</v>
      </c>
      <c r="F158" s="863" t="s">
        <v>1672</v>
      </c>
      <c r="G158" s="835" t="s">
        <v>1910</v>
      </c>
      <c r="H158" s="835" t="s">
        <v>1911</v>
      </c>
      <c r="I158" s="849">
        <v>5.4499998092651367</v>
      </c>
      <c r="J158" s="849">
        <v>20</v>
      </c>
      <c r="K158" s="850">
        <v>109</v>
      </c>
    </row>
    <row r="159" spans="1:11" ht="14.4" customHeight="1" x14ac:dyDescent="0.3">
      <c r="A159" s="831" t="s">
        <v>555</v>
      </c>
      <c r="B159" s="832" t="s">
        <v>556</v>
      </c>
      <c r="C159" s="835" t="s">
        <v>577</v>
      </c>
      <c r="D159" s="863" t="s">
        <v>578</v>
      </c>
      <c r="E159" s="835" t="s">
        <v>1671</v>
      </c>
      <c r="F159" s="863" t="s">
        <v>1672</v>
      </c>
      <c r="G159" s="835" t="s">
        <v>1798</v>
      </c>
      <c r="H159" s="835" t="s">
        <v>1799</v>
      </c>
      <c r="I159" s="849">
        <v>3.3900001049041748</v>
      </c>
      <c r="J159" s="849">
        <v>80</v>
      </c>
      <c r="K159" s="850">
        <v>271.20001220703125</v>
      </c>
    </row>
    <row r="160" spans="1:11" ht="14.4" customHeight="1" x14ac:dyDescent="0.3">
      <c r="A160" s="831" t="s">
        <v>555</v>
      </c>
      <c r="B160" s="832" t="s">
        <v>556</v>
      </c>
      <c r="C160" s="835" t="s">
        <v>577</v>
      </c>
      <c r="D160" s="863" t="s">
        <v>578</v>
      </c>
      <c r="E160" s="835" t="s">
        <v>1671</v>
      </c>
      <c r="F160" s="863" t="s">
        <v>1672</v>
      </c>
      <c r="G160" s="835" t="s">
        <v>1912</v>
      </c>
      <c r="H160" s="835" t="s">
        <v>1913</v>
      </c>
      <c r="I160" s="849">
        <v>12.840000152587891</v>
      </c>
      <c r="J160" s="849">
        <v>50</v>
      </c>
      <c r="K160" s="850">
        <v>641.90997314453125</v>
      </c>
    </row>
    <row r="161" spans="1:11" ht="14.4" customHeight="1" x14ac:dyDescent="0.3">
      <c r="A161" s="831" t="s">
        <v>555</v>
      </c>
      <c r="B161" s="832" t="s">
        <v>556</v>
      </c>
      <c r="C161" s="835" t="s">
        <v>577</v>
      </c>
      <c r="D161" s="863" t="s">
        <v>578</v>
      </c>
      <c r="E161" s="835" t="s">
        <v>1671</v>
      </c>
      <c r="F161" s="863" t="s">
        <v>1672</v>
      </c>
      <c r="G161" s="835" t="s">
        <v>1914</v>
      </c>
      <c r="H161" s="835" t="s">
        <v>1915</v>
      </c>
      <c r="I161" s="849">
        <v>15.289999961853027</v>
      </c>
      <c r="J161" s="849">
        <v>30</v>
      </c>
      <c r="K161" s="850">
        <v>458.70001220703125</v>
      </c>
    </row>
    <row r="162" spans="1:11" ht="14.4" customHeight="1" x14ac:dyDescent="0.3">
      <c r="A162" s="831" t="s">
        <v>555</v>
      </c>
      <c r="B162" s="832" t="s">
        <v>556</v>
      </c>
      <c r="C162" s="835" t="s">
        <v>577</v>
      </c>
      <c r="D162" s="863" t="s">
        <v>578</v>
      </c>
      <c r="E162" s="835" t="s">
        <v>1671</v>
      </c>
      <c r="F162" s="863" t="s">
        <v>1672</v>
      </c>
      <c r="G162" s="835" t="s">
        <v>1916</v>
      </c>
      <c r="H162" s="835" t="s">
        <v>1917</v>
      </c>
      <c r="I162" s="849">
        <v>1.8899999856948853</v>
      </c>
      <c r="J162" s="849">
        <v>20</v>
      </c>
      <c r="K162" s="850">
        <v>37.799999237060547</v>
      </c>
    </row>
    <row r="163" spans="1:11" ht="14.4" customHeight="1" x14ac:dyDescent="0.3">
      <c r="A163" s="831" t="s">
        <v>555</v>
      </c>
      <c r="B163" s="832" t="s">
        <v>556</v>
      </c>
      <c r="C163" s="835" t="s">
        <v>577</v>
      </c>
      <c r="D163" s="863" t="s">
        <v>578</v>
      </c>
      <c r="E163" s="835" t="s">
        <v>1671</v>
      </c>
      <c r="F163" s="863" t="s">
        <v>1672</v>
      </c>
      <c r="G163" s="835" t="s">
        <v>1699</v>
      </c>
      <c r="H163" s="835" t="s">
        <v>1700</v>
      </c>
      <c r="I163" s="849">
        <v>11.739999771118164</v>
      </c>
      <c r="J163" s="849">
        <v>40</v>
      </c>
      <c r="K163" s="850">
        <v>469.60000610351563</v>
      </c>
    </row>
    <row r="164" spans="1:11" ht="14.4" customHeight="1" x14ac:dyDescent="0.3">
      <c r="A164" s="831" t="s">
        <v>555</v>
      </c>
      <c r="B164" s="832" t="s">
        <v>556</v>
      </c>
      <c r="C164" s="835" t="s">
        <v>577</v>
      </c>
      <c r="D164" s="863" t="s">
        <v>578</v>
      </c>
      <c r="E164" s="835" t="s">
        <v>1671</v>
      </c>
      <c r="F164" s="863" t="s">
        <v>1672</v>
      </c>
      <c r="G164" s="835" t="s">
        <v>1712</v>
      </c>
      <c r="H164" s="835" t="s">
        <v>1713</v>
      </c>
      <c r="I164" s="849">
        <v>6.1700000762939453</v>
      </c>
      <c r="J164" s="849">
        <v>20</v>
      </c>
      <c r="K164" s="850">
        <v>123.40000152587891</v>
      </c>
    </row>
    <row r="165" spans="1:11" ht="14.4" customHeight="1" x14ac:dyDescent="0.3">
      <c r="A165" s="831" t="s">
        <v>555</v>
      </c>
      <c r="B165" s="832" t="s">
        <v>556</v>
      </c>
      <c r="C165" s="835" t="s">
        <v>577</v>
      </c>
      <c r="D165" s="863" t="s">
        <v>578</v>
      </c>
      <c r="E165" s="835" t="s">
        <v>1671</v>
      </c>
      <c r="F165" s="863" t="s">
        <v>1672</v>
      </c>
      <c r="G165" s="835" t="s">
        <v>1714</v>
      </c>
      <c r="H165" s="835" t="s">
        <v>1715</v>
      </c>
      <c r="I165" s="849">
        <v>1.0900000333786011</v>
      </c>
      <c r="J165" s="849">
        <v>1400</v>
      </c>
      <c r="K165" s="850">
        <v>1526</v>
      </c>
    </row>
    <row r="166" spans="1:11" ht="14.4" customHeight="1" x14ac:dyDescent="0.3">
      <c r="A166" s="831" t="s">
        <v>555</v>
      </c>
      <c r="B166" s="832" t="s">
        <v>556</v>
      </c>
      <c r="C166" s="835" t="s">
        <v>577</v>
      </c>
      <c r="D166" s="863" t="s">
        <v>578</v>
      </c>
      <c r="E166" s="835" t="s">
        <v>1671</v>
      </c>
      <c r="F166" s="863" t="s">
        <v>1672</v>
      </c>
      <c r="G166" s="835" t="s">
        <v>1716</v>
      </c>
      <c r="H166" s="835" t="s">
        <v>1717</v>
      </c>
      <c r="I166" s="849">
        <v>0.47499999403953552</v>
      </c>
      <c r="J166" s="849">
        <v>1500</v>
      </c>
      <c r="K166" s="850">
        <v>715</v>
      </c>
    </row>
    <row r="167" spans="1:11" ht="14.4" customHeight="1" x14ac:dyDescent="0.3">
      <c r="A167" s="831" t="s">
        <v>555</v>
      </c>
      <c r="B167" s="832" t="s">
        <v>556</v>
      </c>
      <c r="C167" s="835" t="s">
        <v>577</v>
      </c>
      <c r="D167" s="863" t="s">
        <v>578</v>
      </c>
      <c r="E167" s="835" t="s">
        <v>1671</v>
      </c>
      <c r="F167" s="863" t="s">
        <v>1672</v>
      </c>
      <c r="G167" s="835" t="s">
        <v>1816</v>
      </c>
      <c r="H167" s="835" t="s">
        <v>1817</v>
      </c>
      <c r="I167" s="849">
        <v>1.6699999570846558</v>
      </c>
      <c r="J167" s="849">
        <v>800</v>
      </c>
      <c r="K167" s="850">
        <v>1336</v>
      </c>
    </row>
    <row r="168" spans="1:11" ht="14.4" customHeight="1" x14ac:dyDescent="0.3">
      <c r="A168" s="831" t="s">
        <v>555</v>
      </c>
      <c r="B168" s="832" t="s">
        <v>556</v>
      </c>
      <c r="C168" s="835" t="s">
        <v>577</v>
      </c>
      <c r="D168" s="863" t="s">
        <v>578</v>
      </c>
      <c r="E168" s="835" t="s">
        <v>1671</v>
      </c>
      <c r="F168" s="863" t="s">
        <v>1672</v>
      </c>
      <c r="G168" s="835" t="s">
        <v>1718</v>
      </c>
      <c r="H168" s="835" t="s">
        <v>1719</v>
      </c>
      <c r="I168" s="849">
        <v>0.67000001668930054</v>
      </c>
      <c r="J168" s="849">
        <v>3000</v>
      </c>
      <c r="K168" s="850">
        <v>2010</v>
      </c>
    </row>
    <row r="169" spans="1:11" ht="14.4" customHeight="1" x14ac:dyDescent="0.3">
      <c r="A169" s="831" t="s">
        <v>555</v>
      </c>
      <c r="B169" s="832" t="s">
        <v>556</v>
      </c>
      <c r="C169" s="835" t="s">
        <v>577</v>
      </c>
      <c r="D169" s="863" t="s">
        <v>578</v>
      </c>
      <c r="E169" s="835" t="s">
        <v>1671</v>
      </c>
      <c r="F169" s="863" t="s">
        <v>1672</v>
      </c>
      <c r="G169" s="835" t="s">
        <v>1728</v>
      </c>
      <c r="H169" s="835" t="s">
        <v>1729</v>
      </c>
      <c r="I169" s="849">
        <v>1.9850000143051147</v>
      </c>
      <c r="J169" s="849">
        <v>100</v>
      </c>
      <c r="K169" s="850">
        <v>198.5</v>
      </c>
    </row>
    <row r="170" spans="1:11" ht="14.4" customHeight="1" x14ac:dyDescent="0.3">
      <c r="A170" s="831" t="s">
        <v>555</v>
      </c>
      <c r="B170" s="832" t="s">
        <v>556</v>
      </c>
      <c r="C170" s="835" t="s">
        <v>577</v>
      </c>
      <c r="D170" s="863" t="s">
        <v>578</v>
      </c>
      <c r="E170" s="835" t="s">
        <v>1671</v>
      </c>
      <c r="F170" s="863" t="s">
        <v>1672</v>
      </c>
      <c r="G170" s="835" t="s">
        <v>1734</v>
      </c>
      <c r="H170" s="835" t="s">
        <v>1735</v>
      </c>
      <c r="I170" s="849">
        <v>2.1700000762939453</v>
      </c>
      <c r="J170" s="849">
        <v>50</v>
      </c>
      <c r="K170" s="850">
        <v>108.5</v>
      </c>
    </row>
    <row r="171" spans="1:11" ht="14.4" customHeight="1" x14ac:dyDescent="0.3">
      <c r="A171" s="831" t="s">
        <v>555</v>
      </c>
      <c r="B171" s="832" t="s">
        <v>556</v>
      </c>
      <c r="C171" s="835" t="s">
        <v>577</v>
      </c>
      <c r="D171" s="863" t="s">
        <v>578</v>
      </c>
      <c r="E171" s="835" t="s">
        <v>1744</v>
      </c>
      <c r="F171" s="863" t="s">
        <v>1745</v>
      </c>
      <c r="G171" s="835" t="s">
        <v>1918</v>
      </c>
      <c r="H171" s="835" t="s">
        <v>1919</v>
      </c>
      <c r="I171" s="849">
        <v>57.790000915527344</v>
      </c>
      <c r="J171" s="849">
        <v>24</v>
      </c>
      <c r="K171" s="850">
        <v>1386.9000244140625</v>
      </c>
    </row>
    <row r="172" spans="1:11" ht="14.4" customHeight="1" x14ac:dyDescent="0.3">
      <c r="A172" s="831" t="s">
        <v>555</v>
      </c>
      <c r="B172" s="832" t="s">
        <v>556</v>
      </c>
      <c r="C172" s="835" t="s">
        <v>577</v>
      </c>
      <c r="D172" s="863" t="s">
        <v>578</v>
      </c>
      <c r="E172" s="835" t="s">
        <v>1744</v>
      </c>
      <c r="F172" s="863" t="s">
        <v>1745</v>
      </c>
      <c r="G172" s="835" t="s">
        <v>1920</v>
      </c>
      <c r="H172" s="835" t="s">
        <v>1921</v>
      </c>
      <c r="I172" s="849">
        <v>64.69000244140625</v>
      </c>
      <c r="J172" s="849">
        <v>24</v>
      </c>
      <c r="K172" s="850">
        <v>1552.5</v>
      </c>
    </row>
    <row r="173" spans="1:11" ht="14.4" customHeight="1" x14ac:dyDescent="0.3">
      <c r="A173" s="831" t="s">
        <v>555</v>
      </c>
      <c r="B173" s="832" t="s">
        <v>556</v>
      </c>
      <c r="C173" s="835" t="s">
        <v>577</v>
      </c>
      <c r="D173" s="863" t="s">
        <v>578</v>
      </c>
      <c r="E173" s="835" t="s">
        <v>1744</v>
      </c>
      <c r="F173" s="863" t="s">
        <v>1745</v>
      </c>
      <c r="G173" s="835" t="s">
        <v>1748</v>
      </c>
      <c r="H173" s="835" t="s">
        <v>1749</v>
      </c>
      <c r="I173" s="849">
        <v>60.380001068115234</v>
      </c>
      <c r="J173" s="849">
        <v>72</v>
      </c>
      <c r="K173" s="850">
        <v>4347</v>
      </c>
    </row>
    <row r="174" spans="1:11" ht="14.4" customHeight="1" x14ac:dyDescent="0.3">
      <c r="A174" s="831" t="s">
        <v>555</v>
      </c>
      <c r="B174" s="832" t="s">
        <v>556</v>
      </c>
      <c r="C174" s="835" t="s">
        <v>577</v>
      </c>
      <c r="D174" s="863" t="s">
        <v>578</v>
      </c>
      <c r="E174" s="835" t="s">
        <v>1744</v>
      </c>
      <c r="F174" s="863" t="s">
        <v>1745</v>
      </c>
      <c r="G174" s="835" t="s">
        <v>1750</v>
      </c>
      <c r="H174" s="835" t="s">
        <v>1751</v>
      </c>
      <c r="I174" s="849">
        <v>60.376667022705078</v>
      </c>
      <c r="J174" s="849">
        <v>552</v>
      </c>
      <c r="K174" s="850">
        <v>33327.8994140625</v>
      </c>
    </row>
    <row r="175" spans="1:11" ht="14.4" customHeight="1" x14ac:dyDescent="0.3">
      <c r="A175" s="831" t="s">
        <v>555</v>
      </c>
      <c r="B175" s="832" t="s">
        <v>556</v>
      </c>
      <c r="C175" s="835" t="s">
        <v>577</v>
      </c>
      <c r="D175" s="863" t="s">
        <v>578</v>
      </c>
      <c r="E175" s="835" t="s">
        <v>1744</v>
      </c>
      <c r="F175" s="863" t="s">
        <v>1745</v>
      </c>
      <c r="G175" s="835" t="s">
        <v>1922</v>
      </c>
      <c r="H175" s="835" t="s">
        <v>1923</v>
      </c>
      <c r="I175" s="849">
        <v>30.309999465942383</v>
      </c>
      <c r="J175" s="849">
        <v>36</v>
      </c>
      <c r="K175" s="850">
        <v>1091.239990234375</v>
      </c>
    </row>
    <row r="176" spans="1:11" ht="14.4" customHeight="1" x14ac:dyDescent="0.3">
      <c r="A176" s="831" t="s">
        <v>555</v>
      </c>
      <c r="B176" s="832" t="s">
        <v>556</v>
      </c>
      <c r="C176" s="835" t="s">
        <v>577</v>
      </c>
      <c r="D176" s="863" t="s">
        <v>578</v>
      </c>
      <c r="E176" s="835" t="s">
        <v>1744</v>
      </c>
      <c r="F176" s="863" t="s">
        <v>1745</v>
      </c>
      <c r="G176" s="835" t="s">
        <v>1924</v>
      </c>
      <c r="H176" s="835" t="s">
        <v>1925</v>
      </c>
      <c r="I176" s="849">
        <v>30.200000762939453</v>
      </c>
      <c r="J176" s="849">
        <v>72</v>
      </c>
      <c r="K176" s="850">
        <v>2174.419921875</v>
      </c>
    </row>
    <row r="177" spans="1:11" ht="14.4" customHeight="1" x14ac:dyDescent="0.3">
      <c r="A177" s="831" t="s">
        <v>555</v>
      </c>
      <c r="B177" s="832" t="s">
        <v>556</v>
      </c>
      <c r="C177" s="835" t="s">
        <v>577</v>
      </c>
      <c r="D177" s="863" t="s">
        <v>578</v>
      </c>
      <c r="E177" s="835" t="s">
        <v>1744</v>
      </c>
      <c r="F177" s="863" t="s">
        <v>1745</v>
      </c>
      <c r="G177" s="835" t="s">
        <v>1926</v>
      </c>
      <c r="H177" s="835" t="s">
        <v>1927</v>
      </c>
      <c r="I177" s="849">
        <v>63.14000129699707</v>
      </c>
      <c r="J177" s="849">
        <v>96</v>
      </c>
      <c r="K177" s="850">
        <v>6060.8798828125</v>
      </c>
    </row>
    <row r="178" spans="1:11" ht="14.4" customHeight="1" x14ac:dyDescent="0.3">
      <c r="A178" s="831" t="s">
        <v>555</v>
      </c>
      <c r="B178" s="832" t="s">
        <v>556</v>
      </c>
      <c r="C178" s="835" t="s">
        <v>577</v>
      </c>
      <c r="D178" s="863" t="s">
        <v>578</v>
      </c>
      <c r="E178" s="835" t="s">
        <v>1758</v>
      </c>
      <c r="F178" s="863" t="s">
        <v>1759</v>
      </c>
      <c r="G178" s="835" t="s">
        <v>1764</v>
      </c>
      <c r="H178" s="835" t="s">
        <v>1765</v>
      </c>
      <c r="I178" s="849">
        <v>0.97000002861022949</v>
      </c>
      <c r="J178" s="849">
        <v>4000</v>
      </c>
      <c r="K178" s="850">
        <v>3880</v>
      </c>
    </row>
    <row r="179" spans="1:11" ht="14.4" customHeight="1" x14ac:dyDescent="0.3">
      <c r="A179" s="831" t="s">
        <v>555</v>
      </c>
      <c r="B179" s="832" t="s">
        <v>556</v>
      </c>
      <c r="C179" s="835" t="s">
        <v>577</v>
      </c>
      <c r="D179" s="863" t="s">
        <v>578</v>
      </c>
      <c r="E179" s="835" t="s">
        <v>1770</v>
      </c>
      <c r="F179" s="863" t="s">
        <v>1771</v>
      </c>
      <c r="G179" s="835" t="s">
        <v>1772</v>
      </c>
      <c r="H179" s="835" t="s">
        <v>1773</v>
      </c>
      <c r="I179" s="849">
        <v>0.62999999523162842</v>
      </c>
      <c r="J179" s="849">
        <v>6000</v>
      </c>
      <c r="K179" s="850">
        <v>3780</v>
      </c>
    </row>
    <row r="180" spans="1:11" ht="14.4" customHeight="1" x14ac:dyDescent="0.3">
      <c r="A180" s="831" t="s">
        <v>555</v>
      </c>
      <c r="B180" s="832" t="s">
        <v>556</v>
      </c>
      <c r="C180" s="835" t="s">
        <v>577</v>
      </c>
      <c r="D180" s="863" t="s">
        <v>578</v>
      </c>
      <c r="E180" s="835" t="s">
        <v>1770</v>
      </c>
      <c r="F180" s="863" t="s">
        <v>1771</v>
      </c>
      <c r="G180" s="835" t="s">
        <v>1830</v>
      </c>
      <c r="H180" s="835" t="s">
        <v>1831</v>
      </c>
      <c r="I180" s="849">
        <v>0.62999999523162842</v>
      </c>
      <c r="J180" s="849">
        <v>16000</v>
      </c>
      <c r="K180" s="850">
        <v>10080</v>
      </c>
    </row>
    <row r="181" spans="1:11" ht="14.4" customHeight="1" x14ac:dyDescent="0.3">
      <c r="A181" s="831" t="s">
        <v>555</v>
      </c>
      <c r="B181" s="832" t="s">
        <v>556</v>
      </c>
      <c r="C181" s="835" t="s">
        <v>577</v>
      </c>
      <c r="D181" s="863" t="s">
        <v>578</v>
      </c>
      <c r="E181" s="835" t="s">
        <v>1832</v>
      </c>
      <c r="F181" s="863" t="s">
        <v>1833</v>
      </c>
      <c r="G181" s="835" t="s">
        <v>1928</v>
      </c>
      <c r="H181" s="835" t="s">
        <v>1929</v>
      </c>
      <c r="I181" s="849">
        <v>164.89999389648438</v>
      </c>
      <c r="J181" s="849">
        <v>3</v>
      </c>
      <c r="K181" s="850">
        <v>494.70001220703125</v>
      </c>
    </row>
    <row r="182" spans="1:11" ht="14.4" customHeight="1" x14ac:dyDescent="0.3">
      <c r="A182" s="831" t="s">
        <v>555</v>
      </c>
      <c r="B182" s="832" t="s">
        <v>556</v>
      </c>
      <c r="C182" s="835" t="s">
        <v>577</v>
      </c>
      <c r="D182" s="863" t="s">
        <v>578</v>
      </c>
      <c r="E182" s="835" t="s">
        <v>1832</v>
      </c>
      <c r="F182" s="863" t="s">
        <v>1833</v>
      </c>
      <c r="G182" s="835" t="s">
        <v>1930</v>
      </c>
      <c r="H182" s="835" t="s">
        <v>1931</v>
      </c>
      <c r="I182" s="849">
        <v>338.77999877929688</v>
      </c>
      <c r="J182" s="849">
        <v>5</v>
      </c>
      <c r="K182" s="850">
        <v>1693.9100341796875</v>
      </c>
    </row>
    <row r="183" spans="1:11" ht="14.4" customHeight="1" x14ac:dyDescent="0.3">
      <c r="A183" s="831" t="s">
        <v>555</v>
      </c>
      <c r="B183" s="832" t="s">
        <v>556</v>
      </c>
      <c r="C183" s="835" t="s">
        <v>577</v>
      </c>
      <c r="D183" s="863" t="s">
        <v>578</v>
      </c>
      <c r="E183" s="835" t="s">
        <v>1832</v>
      </c>
      <c r="F183" s="863" t="s">
        <v>1833</v>
      </c>
      <c r="G183" s="835" t="s">
        <v>1932</v>
      </c>
      <c r="H183" s="835" t="s">
        <v>1933</v>
      </c>
      <c r="I183" s="849">
        <v>411.3699951171875</v>
      </c>
      <c r="J183" s="849">
        <v>5</v>
      </c>
      <c r="K183" s="850">
        <v>2056.830078125</v>
      </c>
    </row>
    <row r="184" spans="1:11" ht="14.4" customHeight="1" x14ac:dyDescent="0.3">
      <c r="A184" s="831" t="s">
        <v>555</v>
      </c>
      <c r="B184" s="832" t="s">
        <v>556</v>
      </c>
      <c r="C184" s="835" t="s">
        <v>577</v>
      </c>
      <c r="D184" s="863" t="s">
        <v>578</v>
      </c>
      <c r="E184" s="835" t="s">
        <v>1832</v>
      </c>
      <c r="F184" s="863" t="s">
        <v>1833</v>
      </c>
      <c r="G184" s="835" t="s">
        <v>1834</v>
      </c>
      <c r="H184" s="835" t="s">
        <v>1835</v>
      </c>
      <c r="I184" s="849">
        <v>118.58000183105469</v>
      </c>
      <c r="J184" s="849">
        <v>10</v>
      </c>
      <c r="K184" s="850">
        <v>1185.800048828125</v>
      </c>
    </row>
    <row r="185" spans="1:11" ht="14.4" customHeight="1" x14ac:dyDescent="0.3">
      <c r="A185" s="831" t="s">
        <v>555</v>
      </c>
      <c r="B185" s="832" t="s">
        <v>556</v>
      </c>
      <c r="C185" s="835" t="s">
        <v>577</v>
      </c>
      <c r="D185" s="863" t="s">
        <v>578</v>
      </c>
      <c r="E185" s="835" t="s">
        <v>1832</v>
      </c>
      <c r="F185" s="863" t="s">
        <v>1833</v>
      </c>
      <c r="G185" s="835" t="s">
        <v>1836</v>
      </c>
      <c r="H185" s="835" t="s">
        <v>1837</v>
      </c>
      <c r="I185" s="849">
        <v>723.58001708984375</v>
      </c>
      <c r="J185" s="849">
        <v>20</v>
      </c>
      <c r="K185" s="850">
        <v>14471.599609375</v>
      </c>
    </row>
    <row r="186" spans="1:11" ht="14.4" customHeight="1" x14ac:dyDescent="0.3">
      <c r="A186" s="831" t="s">
        <v>555</v>
      </c>
      <c r="B186" s="832" t="s">
        <v>556</v>
      </c>
      <c r="C186" s="835" t="s">
        <v>577</v>
      </c>
      <c r="D186" s="863" t="s">
        <v>578</v>
      </c>
      <c r="E186" s="835" t="s">
        <v>1832</v>
      </c>
      <c r="F186" s="863" t="s">
        <v>1833</v>
      </c>
      <c r="G186" s="835" t="s">
        <v>1934</v>
      </c>
      <c r="H186" s="835" t="s">
        <v>1935</v>
      </c>
      <c r="I186" s="849">
        <v>1120</v>
      </c>
      <c r="J186" s="849">
        <v>1</v>
      </c>
      <c r="K186" s="850">
        <v>1120</v>
      </c>
    </row>
    <row r="187" spans="1:11" ht="14.4" customHeight="1" x14ac:dyDescent="0.3">
      <c r="A187" s="831" t="s">
        <v>555</v>
      </c>
      <c r="B187" s="832" t="s">
        <v>556</v>
      </c>
      <c r="C187" s="835" t="s">
        <v>577</v>
      </c>
      <c r="D187" s="863" t="s">
        <v>578</v>
      </c>
      <c r="E187" s="835" t="s">
        <v>1832</v>
      </c>
      <c r="F187" s="863" t="s">
        <v>1833</v>
      </c>
      <c r="G187" s="835" t="s">
        <v>1936</v>
      </c>
      <c r="H187" s="835" t="s">
        <v>1937</v>
      </c>
      <c r="I187" s="849">
        <v>298.8699951171875</v>
      </c>
      <c r="J187" s="849">
        <v>2</v>
      </c>
      <c r="K187" s="850">
        <v>597.739990234375</v>
      </c>
    </row>
    <row r="188" spans="1:11" ht="14.4" customHeight="1" x14ac:dyDescent="0.3">
      <c r="A188" s="831" t="s">
        <v>555</v>
      </c>
      <c r="B188" s="832" t="s">
        <v>556</v>
      </c>
      <c r="C188" s="835" t="s">
        <v>577</v>
      </c>
      <c r="D188" s="863" t="s">
        <v>578</v>
      </c>
      <c r="E188" s="835" t="s">
        <v>1832</v>
      </c>
      <c r="F188" s="863" t="s">
        <v>1833</v>
      </c>
      <c r="G188" s="835" t="s">
        <v>1938</v>
      </c>
      <c r="H188" s="835" t="s">
        <v>1939</v>
      </c>
      <c r="I188" s="849">
        <v>40.009998321533203</v>
      </c>
      <c r="J188" s="849">
        <v>2</v>
      </c>
      <c r="K188" s="850">
        <v>80.010002136230469</v>
      </c>
    </row>
    <row r="189" spans="1:11" ht="14.4" customHeight="1" x14ac:dyDescent="0.3">
      <c r="A189" s="831" t="s">
        <v>555</v>
      </c>
      <c r="B189" s="832" t="s">
        <v>556</v>
      </c>
      <c r="C189" s="835" t="s">
        <v>577</v>
      </c>
      <c r="D189" s="863" t="s">
        <v>578</v>
      </c>
      <c r="E189" s="835" t="s">
        <v>1832</v>
      </c>
      <c r="F189" s="863" t="s">
        <v>1833</v>
      </c>
      <c r="G189" s="835" t="s">
        <v>1940</v>
      </c>
      <c r="H189" s="835" t="s">
        <v>1941</v>
      </c>
      <c r="I189" s="849">
        <v>835</v>
      </c>
      <c r="J189" s="849">
        <v>1</v>
      </c>
      <c r="K189" s="850">
        <v>835</v>
      </c>
    </row>
    <row r="190" spans="1:11" ht="14.4" customHeight="1" x14ac:dyDescent="0.3">
      <c r="A190" s="831" t="s">
        <v>555</v>
      </c>
      <c r="B190" s="832" t="s">
        <v>556</v>
      </c>
      <c r="C190" s="835" t="s">
        <v>577</v>
      </c>
      <c r="D190" s="863" t="s">
        <v>578</v>
      </c>
      <c r="E190" s="835" t="s">
        <v>1832</v>
      </c>
      <c r="F190" s="863" t="s">
        <v>1833</v>
      </c>
      <c r="G190" s="835" t="s">
        <v>1942</v>
      </c>
      <c r="H190" s="835" t="s">
        <v>1943</v>
      </c>
      <c r="I190" s="849">
        <v>1.190000057220459</v>
      </c>
      <c r="J190" s="849">
        <v>600</v>
      </c>
      <c r="K190" s="850">
        <v>711.47998046875</v>
      </c>
    </row>
    <row r="191" spans="1:11" ht="14.4" customHeight="1" x14ac:dyDescent="0.3">
      <c r="A191" s="831" t="s">
        <v>555</v>
      </c>
      <c r="B191" s="832" t="s">
        <v>556</v>
      </c>
      <c r="C191" s="835" t="s">
        <v>577</v>
      </c>
      <c r="D191" s="863" t="s">
        <v>578</v>
      </c>
      <c r="E191" s="835" t="s">
        <v>1832</v>
      </c>
      <c r="F191" s="863" t="s">
        <v>1833</v>
      </c>
      <c r="G191" s="835" t="s">
        <v>1944</v>
      </c>
      <c r="H191" s="835" t="s">
        <v>1945</v>
      </c>
      <c r="I191" s="849">
        <v>120</v>
      </c>
      <c r="J191" s="849">
        <v>60</v>
      </c>
      <c r="K191" s="850">
        <v>7200.030029296875</v>
      </c>
    </row>
    <row r="192" spans="1:11" ht="14.4" customHeight="1" x14ac:dyDescent="0.3">
      <c r="A192" s="831" t="s">
        <v>555</v>
      </c>
      <c r="B192" s="832" t="s">
        <v>556</v>
      </c>
      <c r="C192" s="835" t="s">
        <v>580</v>
      </c>
      <c r="D192" s="863" t="s">
        <v>581</v>
      </c>
      <c r="E192" s="835" t="s">
        <v>1637</v>
      </c>
      <c r="F192" s="863" t="s">
        <v>1638</v>
      </c>
      <c r="G192" s="835" t="s">
        <v>1780</v>
      </c>
      <c r="H192" s="835" t="s">
        <v>1781</v>
      </c>
      <c r="I192" s="849">
        <v>0.25499999523162842</v>
      </c>
      <c r="J192" s="849">
        <v>12500</v>
      </c>
      <c r="K192" s="850">
        <v>3170</v>
      </c>
    </row>
    <row r="193" spans="1:11" ht="14.4" customHeight="1" x14ac:dyDescent="0.3">
      <c r="A193" s="831" t="s">
        <v>555</v>
      </c>
      <c r="B193" s="832" t="s">
        <v>556</v>
      </c>
      <c r="C193" s="835" t="s">
        <v>580</v>
      </c>
      <c r="D193" s="863" t="s">
        <v>581</v>
      </c>
      <c r="E193" s="835" t="s">
        <v>1637</v>
      </c>
      <c r="F193" s="863" t="s">
        <v>1638</v>
      </c>
      <c r="G193" s="835" t="s">
        <v>1784</v>
      </c>
      <c r="H193" s="835" t="s">
        <v>1785</v>
      </c>
      <c r="I193" s="849">
        <v>18.399999618530273</v>
      </c>
      <c r="J193" s="849">
        <v>350</v>
      </c>
      <c r="K193" s="850">
        <v>6440</v>
      </c>
    </row>
    <row r="194" spans="1:11" ht="14.4" customHeight="1" x14ac:dyDescent="0.3">
      <c r="A194" s="831" t="s">
        <v>555</v>
      </c>
      <c r="B194" s="832" t="s">
        <v>556</v>
      </c>
      <c r="C194" s="835" t="s">
        <v>580</v>
      </c>
      <c r="D194" s="863" t="s">
        <v>581</v>
      </c>
      <c r="E194" s="835" t="s">
        <v>1637</v>
      </c>
      <c r="F194" s="863" t="s">
        <v>1638</v>
      </c>
      <c r="G194" s="835" t="s">
        <v>1900</v>
      </c>
      <c r="H194" s="835" t="s">
        <v>1901</v>
      </c>
      <c r="I194" s="849">
        <v>95.540000915527344</v>
      </c>
      <c r="J194" s="849">
        <v>100</v>
      </c>
      <c r="K194" s="850">
        <v>9554.199951171875</v>
      </c>
    </row>
    <row r="195" spans="1:11" ht="14.4" customHeight="1" x14ac:dyDescent="0.3">
      <c r="A195" s="831" t="s">
        <v>555</v>
      </c>
      <c r="B195" s="832" t="s">
        <v>556</v>
      </c>
      <c r="C195" s="835" t="s">
        <v>580</v>
      </c>
      <c r="D195" s="863" t="s">
        <v>581</v>
      </c>
      <c r="E195" s="835" t="s">
        <v>1637</v>
      </c>
      <c r="F195" s="863" t="s">
        <v>1638</v>
      </c>
      <c r="G195" s="835" t="s">
        <v>1902</v>
      </c>
      <c r="H195" s="835" t="s">
        <v>1903</v>
      </c>
      <c r="I195" s="849">
        <v>145.25</v>
      </c>
      <c r="J195" s="849">
        <v>50</v>
      </c>
      <c r="K195" s="850">
        <v>7262.25</v>
      </c>
    </row>
    <row r="196" spans="1:11" ht="14.4" customHeight="1" x14ac:dyDescent="0.3">
      <c r="A196" s="831" t="s">
        <v>555</v>
      </c>
      <c r="B196" s="832" t="s">
        <v>556</v>
      </c>
      <c r="C196" s="835" t="s">
        <v>580</v>
      </c>
      <c r="D196" s="863" t="s">
        <v>581</v>
      </c>
      <c r="E196" s="835" t="s">
        <v>1637</v>
      </c>
      <c r="F196" s="863" t="s">
        <v>1638</v>
      </c>
      <c r="G196" s="835" t="s">
        <v>1946</v>
      </c>
      <c r="H196" s="835" t="s">
        <v>1947</v>
      </c>
      <c r="I196" s="849">
        <v>30.170000076293945</v>
      </c>
      <c r="J196" s="849">
        <v>50</v>
      </c>
      <c r="K196" s="850">
        <v>1508.5</v>
      </c>
    </row>
    <row r="197" spans="1:11" ht="14.4" customHeight="1" x14ac:dyDescent="0.3">
      <c r="A197" s="831" t="s">
        <v>555</v>
      </c>
      <c r="B197" s="832" t="s">
        <v>556</v>
      </c>
      <c r="C197" s="835" t="s">
        <v>580</v>
      </c>
      <c r="D197" s="863" t="s">
        <v>581</v>
      </c>
      <c r="E197" s="835" t="s">
        <v>1637</v>
      </c>
      <c r="F197" s="863" t="s">
        <v>1638</v>
      </c>
      <c r="G197" s="835" t="s">
        <v>1948</v>
      </c>
      <c r="H197" s="835" t="s">
        <v>1949</v>
      </c>
      <c r="I197" s="849">
        <v>2.880000114440918</v>
      </c>
      <c r="J197" s="849">
        <v>50</v>
      </c>
      <c r="K197" s="850">
        <v>144</v>
      </c>
    </row>
    <row r="198" spans="1:11" ht="14.4" customHeight="1" x14ac:dyDescent="0.3">
      <c r="A198" s="831" t="s">
        <v>555</v>
      </c>
      <c r="B198" s="832" t="s">
        <v>556</v>
      </c>
      <c r="C198" s="835" t="s">
        <v>580</v>
      </c>
      <c r="D198" s="863" t="s">
        <v>581</v>
      </c>
      <c r="E198" s="835" t="s">
        <v>1637</v>
      </c>
      <c r="F198" s="863" t="s">
        <v>1638</v>
      </c>
      <c r="G198" s="835" t="s">
        <v>1950</v>
      </c>
      <c r="H198" s="835" t="s">
        <v>1951</v>
      </c>
      <c r="I198" s="849">
        <v>5.2699999809265137</v>
      </c>
      <c r="J198" s="849">
        <v>50</v>
      </c>
      <c r="K198" s="850">
        <v>263.5</v>
      </c>
    </row>
    <row r="199" spans="1:11" ht="14.4" customHeight="1" x14ac:dyDescent="0.3">
      <c r="A199" s="831" t="s">
        <v>555</v>
      </c>
      <c r="B199" s="832" t="s">
        <v>556</v>
      </c>
      <c r="C199" s="835" t="s">
        <v>580</v>
      </c>
      <c r="D199" s="863" t="s">
        <v>581</v>
      </c>
      <c r="E199" s="835" t="s">
        <v>1637</v>
      </c>
      <c r="F199" s="863" t="s">
        <v>1638</v>
      </c>
      <c r="G199" s="835" t="s">
        <v>1788</v>
      </c>
      <c r="H199" s="835" t="s">
        <v>1789</v>
      </c>
      <c r="I199" s="849">
        <v>0.86000001430511475</v>
      </c>
      <c r="J199" s="849">
        <v>100</v>
      </c>
      <c r="K199" s="850">
        <v>86</v>
      </c>
    </row>
    <row r="200" spans="1:11" ht="14.4" customHeight="1" x14ac:dyDescent="0.3">
      <c r="A200" s="831" t="s">
        <v>555</v>
      </c>
      <c r="B200" s="832" t="s">
        <v>556</v>
      </c>
      <c r="C200" s="835" t="s">
        <v>580</v>
      </c>
      <c r="D200" s="863" t="s">
        <v>581</v>
      </c>
      <c r="E200" s="835" t="s">
        <v>1637</v>
      </c>
      <c r="F200" s="863" t="s">
        <v>1638</v>
      </c>
      <c r="G200" s="835" t="s">
        <v>1790</v>
      </c>
      <c r="H200" s="835" t="s">
        <v>1791</v>
      </c>
      <c r="I200" s="849">
        <v>18.959999084472656</v>
      </c>
      <c r="J200" s="849">
        <v>36</v>
      </c>
      <c r="K200" s="850">
        <v>682.6099853515625</v>
      </c>
    </row>
    <row r="201" spans="1:11" ht="14.4" customHeight="1" x14ac:dyDescent="0.3">
      <c r="A201" s="831" t="s">
        <v>555</v>
      </c>
      <c r="B201" s="832" t="s">
        <v>556</v>
      </c>
      <c r="C201" s="835" t="s">
        <v>580</v>
      </c>
      <c r="D201" s="863" t="s">
        <v>581</v>
      </c>
      <c r="E201" s="835" t="s">
        <v>1637</v>
      </c>
      <c r="F201" s="863" t="s">
        <v>1638</v>
      </c>
      <c r="G201" s="835" t="s">
        <v>1794</v>
      </c>
      <c r="H201" s="835" t="s">
        <v>1795</v>
      </c>
      <c r="I201" s="849">
        <v>0.6600000262260437</v>
      </c>
      <c r="J201" s="849">
        <v>1000</v>
      </c>
      <c r="K201" s="850">
        <v>660</v>
      </c>
    </row>
    <row r="202" spans="1:11" ht="14.4" customHeight="1" x14ac:dyDescent="0.3">
      <c r="A202" s="831" t="s">
        <v>555</v>
      </c>
      <c r="B202" s="832" t="s">
        <v>556</v>
      </c>
      <c r="C202" s="835" t="s">
        <v>580</v>
      </c>
      <c r="D202" s="863" t="s">
        <v>581</v>
      </c>
      <c r="E202" s="835" t="s">
        <v>1637</v>
      </c>
      <c r="F202" s="863" t="s">
        <v>1638</v>
      </c>
      <c r="G202" s="835" t="s">
        <v>1952</v>
      </c>
      <c r="H202" s="835" t="s">
        <v>1953</v>
      </c>
      <c r="I202" s="849">
        <v>1.2100000381469727</v>
      </c>
      <c r="J202" s="849">
        <v>1000</v>
      </c>
      <c r="K202" s="850">
        <v>1210</v>
      </c>
    </row>
    <row r="203" spans="1:11" ht="14.4" customHeight="1" x14ac:dyDescent="0.3">
      <c r="A203" s="831" t="s">
        <v>555</v>
      </c>
      <c r="B203" s="832" t="s">
        <v>556</v>
      </c>
      <c r="C203" s="835" t="s">
        <v>580</v>
      </c>
      <c r="D203" s="863" t="s">
        <v>581</v>
      </c>
      <c r="E203" s="835" t="s">
        <v>1637</v>
      </c>
      <c r="F203" s="863" t="s">
        <v>1638</v>
      </c>
      <c r="G203" s="835" t="s">
        <v>1954</v>
      </c>
      <c r="H203" s="835" t="s">
        <v>1955</v>
      </c>
      <c r="I203" s="849">
        <v>29.795000076293945</v>
      </c>
      <c r="J203" s="849">
        <v>6</v>
      </c>
      <c r="K203" s="850">
        <v>178.76999664306641</v>
      </c>
    </row>
    <row r="204" spans="1:11" ht="14.4" customHeight="1" x14ac:dyDescent="0.3">
      <c r="A204" s="831" t="s">
        <v>555</v>
      </c>
      <c r="B204" s="832" t="s">
        <v>556</v>
      </c>
      <c r="C204" s="835" t="s">
        <v>580</v>
      </c>
      <c r="D204" s="863" t="s">
        <v>581</v>
      </c>
      <c r="E204" s="835" t="s">
        <v>1637</v>
      </c>
      <c r="F204" s="863" t="s">
        <v>1638</v>
      </c>
      <c r="G204" s="835" t="s">
        <v>1669</v>
      </c>
      <c r="H204" s="835" t="s">
        <v>1670</v>
      </c>
      <c r="I204" s="849">
        <v>29.739999771118164</v>
      </c>
      <c r="J204" s="849">
        <v>24</v>
      </c>
      <c r="K204" s="850">
        <v>713.760009765625</v>
      </c>
    </row>
    <row r="205" spans="1:11" ht="14.4" customHeight="1" x14ac:dyDescent="0.3">
      <c r="A205" s="831" t="s">
        <v>555</v>
      </c>
      <c r="B205" s="832" t="s">
        <v>556</v>
      </c>
      <c r="C205" s="835" t="s">
        <v>580</v>
      </c>
      <c r="D205" s="863" t="s">
        <v>581</v>
      </c>
      <c r="E205" s="835" t="s">
        <v>1671</v>
      </c>
      <c r="F205" s="863" t="s">
        <v>1672</v>
      </c>
      <c r="G205" s="835" t="s">
        <v>1956</v>
      </c>
      <c r="H205" s="835" t="s">
        <v>1957</v>
      </c>
      <c r="I205" s="849">
        <v>2.9000000953674316</v>
      </c>
      <c r="J205" s="849">
        <v>100</v>
      </c>
      <c r="K205" s="850">
        <v>290</v>
      </c>
    </row>
    <row r="206" spans="1:11" ht="14.4" customHeight="1" x14ac:dyDescent="0.3">
      <c r="A206" s="831" t="s">
        <v>555</v>
      </c>
      <c r="B206" s="832" t="s">
        <v>556</v>
      </c>
      <c r="C206" s="835" t="s">
        <v>580</v>
      </c>
      <c r="D206" s="863" t="s">
        <v>581</v>
      </c>
      <c r="E206" s="835" t="s">
        <v>1671</v>
      </c>
      <c r="F206" s="863" t="s">
        <v>1672</v>
      </c>
      <c r="G206" s="835" t="s">
        <v>1796</v>
      </c>
      <c r="H206" s="835" t="s">
        <v>1797</v>
      </c>
      <c r="I206" s="849">
        <v>2.9033334255218506</v>
      </c>
      <c r="J206" s="849">
        <v>600</v>
      </c>
      <c r="K206" s="850">
        <v>1744</v>
      </c>
    </row>
    <row r="207" spans="1:11" ht="14.4" customHeight="1" x14ac:dyDescent="0.3">
      <c r="A207" s="831" t="s">
        <v>555</v>
      </c>
      <c r="B207" s="832" t="s">
        <v>556</v>
      </c>
      <c r="C207" s="835" t="s">
        <v>580</v>
      </c>
      <c r="D207" s="863" t="s">
        <v>581</v>
      </c>
      <c r="E207" s="835" t="s">
        <v>1671</v>
      </c>
      <c r="F207" s="863" t="s">
        <v>1672</v>
      </c>
      <c r="G207" s="835" t="s">
        <v>1914</v>
      </c>
      <c r="H207" s="835" t="s">
        <v>1915</v>
      </c>
      <c r="I207" s="849">
        <v>15.300000190734863</v>
      </c>
      <c r="J207" s="849">
        <v>50</v>
      </c>
      <c r="K207" s="850">
        <v>765</v>
      </c>
    </row>
    <row r="208" spans="1:11" ht="14.4" customHeight="1" x14ac:dyDescent="0.3">
      <c r="A208" s="831" t="s">
        <v>555</v>
      </c>
      <c r="B208" s="832" t="s">
        <v>556</v>
      </c>
      <c r="C208" s="835" t="s">
        <v>580</v>
      </c>
      <c r="D208" s="863" t="s">
        <v>581</v>
      </c>
      <c r="E208" s="835" t="s">
        <v>1671</v>
      </c>
      <c r="F208" s="863" t="s">
        <v>1672</v>
      </c>
      <c r="G208" s="835" t="s">
        <v>1699</v>
      </c>
      <c r="H208" s="835" t="s">
        <v>1700</v>
      </c>
      <c r="I208" s="849">
        <v>11.734999656677246</v>
      </c>
      <c r="J208" s="849">
        <v>30</v>
      </c>
      <c r="K208" s="850">
        <v>352.10000610351563</v>
      </c>
    </row>
    <row r="209" spans="1:11" ht="14.4" customHeight="1" x14ac:dyDescent="0.3">
      <c r="A209" s="831" t="s">
        <v>555</v>
      </c>
      <c r="B209" s="832" t="s">
        <v>556</v>
      </c>
      <c r="C209" s="835" t="s">
        <v>580</v>
      </c>
      <c r="D209" s="863" t="s">
        <v>581</v>
      </c>
      <c r="E209" s="835" t="s">
        <v>1671</v>
      </c>
      <c r="F209" s="863" t="s">
        <v>1672</v>
      </c>
      <c r="G209" s="835" t="s">
        <v>1699</v>
      </c>
      <c r="H209" s="835" t="s">
        <v>1701</v>
      </c>
      <c r="I209" s="849">
        <v>11.729999542236328</v>
      </c>
      <c r="J209" s="849">
        <v>20</v>
      </c>
      <c r="K209" s="850">
        <v>234.60000610351563</v>
      </c>
    </row>
    <row r="210" spans="1:11" ht="14.4" customHeight="1" x14ac:dyDescent="0.3">
      <c r="A210" s="831" t="s">
        <v>555</v>
      </c>
      <c r="B210" s="832" t="s">
        <v>556</v>
      </c>
      <c r="C210" s="835" t="s">
        <v>580</v>
      </c>
      <c r="D210" s="863" t="s">
        <v>581</v>
      </c>
      <c r="E210" s="835" t="s">
        <v>1671</v>
      </c>
      <c r="F210" s="863" t="s">
        <v>1672</v>
      </c>
      <c r="G210" s="835" t="s">
        <v>1816</v>
      </c>
      <c r="H210" s="835" t="s">
        <v>1817</v>
      </c>
      <c r="I210" s="849">
        <v>1.6799999475479126</v>
      </c>
      <c r="J210" s="849">
        <v>800</v>
      </c>
      <c r="K210" s="850">
        <v>1344</v>
      </c>
    </row>
    <row r="211" spans="1:11" ht="14.4" customHeight="1" x14ac:dyDescent="0.3">
      <c r="A211" s="831" t="s">
        <v>555</v>
      </c>
      <c r="B211" s="832" t="s">
        <v>556</v>
      </c>
      <c r="C211" s="835" t="s">
        <v>580</v>
      </c>
      <c r="D211" s="863" t="s">
        <v>581</v>
      </c>
      <c r="E211" s="835" t="s">
        <v>1671</v>
      </c>
      <c r="F211" s="863" t="s">
        <v>1672</v>
      </c>
      <c r="G211" s="835" t="s">
        <v>1718</v>
      </c>
      <c r="H211" s="835" t="s">
        <v>1719</v>
      </c>
      <c r="I211" s="849">
        <v>0.67000001668930054</v>
      </c>
      <c r="J211" s="849">
        <v>2000</v>
      </c>
      <c r="K211" s="850">
        <v>1340</v>
      </c>
    </row>
    <row r="212" spans="1:11" ht="14.4" customHeight="1" x14ac:dyDescent="0.3">
      <c r="A212" s="831" t="s">
        <v>555</v>
      </c>
      <c r="B212" s="832" t="s">
        <v>556</v>
      </c>
      <c r="C212" s="835" t="s">
        <v>580</v>
      </c>
      <c r="D212" s="863" t="s">
        <v>581</v>
      </c>
      <c r="E212" s="835" t="s">
        <v>1671</v>
      </c>
      <c r="F212" s="863" t="s">
        <v>1672</v>
      </c>
      <c r="G212" s="835" t="s">
        <v>1958</v>
      </c>
      <c r="H212" s="835" t="s">
        <v>1959</v>
      </c>
      <c r="I212" s="849">
        <v>21.229999542236328</v>
      </c>
      <c r="J212" s="849">
        <v>50</v>
      </c>
      <c r="K212" s="850">
        <v>1061.5</v>
      </c>
    </row>
    <row r="213" spans="1:11" ht="14.4" customHeight="1" x14ac:dyDescent="0.3">
      <c r="A213" s="831" t="s">
        <v>555</v>
      </c>
      <c r="B213" s="832" t="s">
        <v>556</v>
      </c>
      <c r="C213" s="835" t="s">
        <v>580</v>
      </c>
      <c r="D213" s="863" t="s">
        <v>581</v>
      </c>
      <c r="E213" s="835" t="s">
        <v>1744</v>
      </c>
      <c r="F213" s="863" t="s">
        <v>1745</v>
      </c>
      <c r="G213" s="835" t="s">
        <v>1826</v>
      </c>
      <c r="H213" s="835" t="s">
        <v>1827</v>
      </c>
      <c r="I213" s="849">
        <v>26.569999694824219</v>
      </c>
      <c r="J213" s="849">
        <v>72</v>
      </c>
      <c r="K213" s="850">
        <v>1913.0400390625</v>
      </c>
    </row>
    <row r="214" spans="1:11" ht="14.4" customHeight="1" x14ac:dyDescent="0.3">
      <c r="A214" s="831" t="s">
        <v>555</v>
      </c>
      <c r="B214" s="832" t="s">
        <v>556</v>
      </c>
      <c r="C214" s="835" t="s">
        <v>580</v>
      </c>
      <c r="D214" s="863" t="s">
        <v>581</v>
      </c>
      <c r="E214" s="835" t="s">
        <v>1744</v>
      </c>
      <c r="F214" s="863" t="s">
        <v>1745</v>
      </c>
      <c r="G214" s="835" t="s">
        <v>1960</v>
      </c>
      <c r="H214" s="835" t="s">
        <v>1961</v>
      </c>
      <c r="I214" s="849">
        <v>39.680000305175781</v>
      </c>
      <c r="J214" s="849">
        <v>144</v>
      </c>
      <c r="K214" s="850">
        <v>5713.2001953125</v>
      </c>
    </row>
    <row r="215" spans="1:11" ht="14.4" customHeight="1" x14ac:dyDescent="0.3">
      <c r="A215" s="831" t="s">
        <v>555</v>
      </c>
      <c r="B215" s="832" t="s">
        <v>556</v>
      </c>
      <c r="C215" s="835" t="s">
        <v>580</v>
      </c>
      <c r="D215" s="863" t="s">
        <v>581</v>
      </c>
      <c r="E215" s="835" t="s">
        <v>1744</v>
      </c>
      <c r="F215" s="863" t="s">
        <v>1745</v>
      </c>
      <c r="G215" s="835" t="s">
        <v>1920</v>
      </c>
      <c r="H215" s="835" t="s">
        <v>1921</v>
      </c>
      <c r="I215" s="849">
        <v>64.69000244140625</v>
      </c>
      <c r="J215" s="849">
        <v>24</v>
      </c>
      <c r="K215" s="850">
        <v>1552.5</v>
      </c>
    </row>
    <row r="216" spans="1:11" ht="14.4" customHeight="1" x14ac:dyDescent="0.3">
      <c r="A216" s="831" t="s">
        <v>555</v>
      </c>
      <c r="B216" s="832" t="s">
        <v>556</v>
      </c>
      <c r="C216" s="835" t="s">
        <v>580</v>
      </c>
      <c r="D216" s="863" t="s">
        <v>581</v>
      </c>
      <c r="E216" s="835" t="s">
        <v>1744</v>
      </c>
      <c r="F216" s="863" t="s">
        <v>1745</v>
      </c>
      <c r="G216" s="835" t="s">
        <v>1748</v>
      </c>
      <c r="H216" s="835" t="s">
        <v>1749</v>
      </c>
      <c r="I216" s="849">
        <v>60.380001068115234</v>
      </c>
      <c r="J216" s="849">
        <v>144</v>
      </c>
      <c r="K216" s="850">
        <v>8694</v>
      </c>
    </row>
    <row r="217" spans="1:11" ht="14.4" customHeight="1" x14ac:dyDescent="0.3">
      <c r="A217" s="831" t="s">
        <v>555</v>
      </c>
      <c r="B217" s="832" t="s">
        <v>556</v>
      </c>
      <c r="C217" s="835" t="s">
        <v>580</v>
      </c>
      <c r="D217" s="863" t="s">
        <v>581</v>
      </c>
      <c r="E217" s="835" t="s">
        <v>1744</v>
      </c>
      <c r="F217" s="863" t="s">
        <v>1745</v>
      </c>
      <c r="G217" s="835" t="s">
        <v>1750</v>
      </c>
      <c r="H217" s="835" t="s">
        <v>1751</v>
      </c>
      <c r="I217" s="849">
        <v>60.380001068115234</v>
      </c>
      <c r="J217" s="849">
        <v>120</v>
      </c>
      <c r="K217" s="850">
        <v>7245</v>
      </c>
    </row>
    <row r="218" spans="1:11" ht="14.4" customHeight="1" x14ac:dyDescent="0.3">
      <c r="A218" s="831" t="s">
        <v>555</v>
      </c>
      <c r="B218" s="832" t="s">
        <v>556</v>
      </c>
      <c r="C218" s="835" t="s">
        <v>580</v>
      </c>
      <c r="D218" s="863" t="s">
        <v>581</v>
      </c>
      <c r="E218" s="835" t="s">
        <v>1744</v>
      </c>
      <c r="F218" s="863" t="s">
        <v>1745</v>
      </c>
      <c r="G218" s="835" t="s">
        <v>1754</v>
      </c>
      <c r="H218" s="835" t="s">
        <v>1755</v>
      </c>
      <c r="I218" s="849">
        <v>63.130001068115234</v>
      </c>
      <c r="J218" s="849">
        <v>96</v>
      </c>
      <c r="K218" s="850">
        <v>6060.5</v>
      </c>
    </row>
    <row r="219" spans="1:11" ht="14.4" customHeight="1" x14ac:dyDescent="0.3">
      <c r="A219" s="831" t="s">
        <v>555</v>
      </c>
      <c r="B219" s="832" t="s">
        <v>556</v>
      </c>
      <c r="C219" s="835" t="s">
        <v>580</v>
      </c>
      <c r="D219" s="863" t="s">
        <v>581</v>
      </c>
      <c r="E219" s="835" t="s">
        <v>1744</v>
      </c>
      <c r="F219" s="863" t="s">
        <v>1745</v>
      </c>
      <c r="G219" s="835" t="s">
        <v>1926</v>
      </c>
      <c r="H219" s="835" t="s">
        <v>1927</v>
      </c>
      <c r="I219" s="849">
        <v>63.130001068115234</v>
      </c>
      <c r="J219" s="849">
        <v>96</v>
      </c>
      <c r="K219" s="850">
        <v>6060.5</v>
      </c>
    </row>
    <row r="220" spans="1:11" ht="14.4" customHeight="1" x14ac:dyDescent="0.3">
      <c r="A220" s="831" t="s">
        <v>555</v>
      </c>
      <c r="B220" s="832" t="s">
        <v>556</v>
      </c>
      <c r="C220" s="835" t="s">
        <v>580</v>
      </c>
      <c r="D220" s="863" t="s">
        <v>581</v>
      </c>
      <c r="E220" s="835" t="s">
        <v>1758</v>
      </c>
      <c r="F220" s="863" t="s">
        <v>1759</v>
      </c>
      <c r="G220" s="835" t="s">
        <v>1962</v>
      </c>
      <c r="H220" s="835" t="s">
        <v>1963</v>
      </c>
      <c r="I220" s="849">
        <v>0.4699999988079071</v>
      </c>
      <c r="J220" s="849">
        <v>1000</v>
      </c>
      <c r="K220" s="850">
        <v>470</v>
      </c>
    </row>
    <row r="221" spans="1:11" ht="14.4" customHeight="1" x14ac:dyDescent="0.3">
      <c r="A221" s="831" t="s">
        <v>555</v>
      </c>
      <c r="B221" s="832" t="s">
        <v>556</v>
      </c>
      <c r="C221" s="835" t="s">
        <v>580</v>
      </c>
      <c r="D221" s="863" t="s">
        <v>581</v>
      </c>
      <c r="E221" s="835" t="s">
        <v>1758</v>
      </c>
      <c r="F221" s="863" t="s">
        <v>1759</v>
      </c>
      <c r="G221" s="835" t="s">
        <v>1764</v>
      </c>
      <c r="H221" s="835" t="s">
        <v>1765</v>
      </c>
      <c r="I221" s="849">
        <v>0.95999997854232788</v>
      </c>
      <c r="J221" s="849">
        <v>3000</v>
      </c>
      <c r="K221" s="850">
        <v>2880</v>
      </c>
    </row>
    <row r="222" spans="1:11" ht="14.4" customHeight="1" x14ac:dyDescent="0.3">
      <c r="A222" s="831" t="s">
        <v>555</v>
      </c>
      <c r="B222" s="832" t="s">
        <v>556</v>
      </c>
      <c r="C222" s="835" t="s">
        <v>580</v>
      </c>
      <c r="D222" s="863" t="s">
        <v>581</v>
      </c>
      <c r="E222" s="835" t="s">
        <v>1770</v>
      </c>
      <c r="F222" s="863" t="s">
        <v>1771</v>
      </c>
      <c r="G222" s="835" t="s">
        <v>1964</v>
      </c>
      <c r="H222" s="835" t="s">
        <v>1965</v>
      </c>
      <c r="I222" s="849">
        <v>11.25</v>
      </c>
      <c r="J222" s="849">
        <v>200</v>
      </c>
      <c r="K222" s="850">
        <v>2250.89990234375</v>
      </c>
    </row>
    <row r="223" spans="1:11" ht="14.4" customHeight="1" x14ac:dyDescent="0.3">
      <c r="A223" s="831" t="s">
        <v>555</v>
      </c>
      <c r="B223" s="832" t="s">
        <v>556</v>
      </c>
      <c r="C223" s="835" t="s">
        <v>580</v>
      </c>
      <c r="D223" s="863" t="s">
        <v>581</v>
      </c>
      <c r="E223" s="835" t="s">
        <v>1770</v>
      </c>
      <c r="F223" s="863" t="s">
        <v>1771</v>
      </c>
      <c r="G223" s="835" t="s">
        <v>1966</v>
      </c>
      <c r="H223" s="835" t="s">
        <v>1967</v>
      </c>
      <c r="I223" s="849">
        <v>11.25</v>
      </c>
      <c r="J223" s="849">
        <v>50</v>
      </c>
      <c r="K223" s="850">
        <v>562.6500244140625</v>
      </c>
    </row>
    <row r="224" spans="1:11" ht="14.4" customHeight="1" x14ac:dyDescent="0.3">
      <c r="A224" s="831" t="s">
        <v>555</v>
      </c>
      <c r="B224" s="832" t="s">
        <v>556</v>
      </c>
      <c r="C224" s="835" t="s">
        <v>580</v>
      </c>
      <c r="D224" s="863" t="s">
        <v>581</v>
      </c>
      <c r="E224" s="835" t="s">
        <v>1770</v>
      </c>
      <c r="F224" s="863" t="s">
        <v>1771</v>
      </c>
      <c r="G224" s="835" t="s">
        <v>1772</v>
      </c>
      <c r="H224" s="835" t="s">
        <v>1773</v>
      </c>
      <c r="I224" s="849">
        <v>0.625</v>
      </c>
      <c r="J224" s="849">
        <v>8000</v>
      </c>
      <c r="K224" s="850">
        <v>5020</v>
      </c>
    </row>
    <row r="225" spans="1:11" ht="14.4" customHeight="1" x14ac:dyDescent="0.3">
      <c r="A225" s="831" t="s">
        <v>555</v>
      </c>
      <c r="B225" s="832" t="s">
        <v>556</v>
      </c>
      <c r="C225" s="835" t="s">
        <v>580</v>
      </c>
      <c r="D225" s="863" t="s">
        <v>581</v>
      </c>
      <c r="E225" s="835" t="s">
        <v>1770</v>
      </c>
      <c r="F225" s="863" t="s">
        <v>1771</v>
      </c>
      <c r="G225" s="835" t="s">
        <v>1830</v>
      </c>
      <c r="H225" s="835" t="s">
        <v>1831</v>
      </c>
      <c r="I225" s="849">
        <v>0.62666666507720947</v>
      </c>
      <c r="J225" s="849">
        <v>18000</v>
      </c>
      <c r="K225" s="850">
        <v>11280</v>
      </c>
    </row>
    <row r="226" spans="1:11" ht="14.4" customHeight="1" x14ac:dyDescent="0.3">
      <c r="A226" s="831" t="s">
        <v>555</v>
      </c>
      <c r="B226" s="832" t="s">
        <v>556</v>
      </c>
      <c r="C226" s="835" t="s">
        <v>580</v>
      </c>
      <c r="D226" s="863" t="s">
        <v>581</v>
      </c>
      <c r="E226" s="835" t="s">
        <v>1770</v>
      </c>
      <c r="F226" s="863" t="s">
        <v>1771</v>
      </c>
      <c r="G226" s="835" t="s">
        <v>1968</v>
      </c>
      <c r="H226" s="835" t="s">
        <v>1969</v>
      </c>
      <c r="I226" s="849">
        <v>0.62999999523162842</v>
      </c>
      <c r="J226" s="849">
        <v>4000</v>
      </c>
      <c r="K226" s="850">
        <v>2520</v>
      </c>
    </row>
    <row r="227" spans="1:11" ht="14.4" customHeight="1" x14ac:dyDescent="0.3">
      <c r="A227" s="831" t="s">
        <v>555</v>
      </c>
      <c r="B227" s="832" t="s">
        <v>556</v>
      </c>
      <c r="C227" s="835" t="s">
        <v>580</v>
      </c>
      <c r="D227" s="863" t="s">
        <v>581</v>
      </c>
      <c r="E227" s="835" t="s">
        <v>1832</v>
      </c>
      <c r="F227" s="863" t="s">
        <v>1833</v>
      </c>
      <c r="G227" s="835" t="s">
        <v>1836</v>
      </c>
      <c r="H227" s="835" t="s">
        <v>1837</v>
      </c>
      <c r="I227" s="849">
        <v>723.58001708984375</v>
      </c>
      <c r="J227" s="849">
        <v>20</v>
      </c>
      <c r="K227" s="850">
        <v>14471.599609375</v>
      </c>
    </row>
    <row r="228" spans="1:11" ht="14.4" customHeight="1" x14ac:dyDescent="0.3">
      <c r="A228" s="831" t="s">
        <v>555</v>
      </c>
      <c r="B228" s="832" t="s">
        <v>556</v>
      </c>
      <c r="C228" s="835" t="s">
        <v>580</v>
      </c>
      <c r="D228" s="863" t="s">
        <v>581</v>
      </c>
      <c r="E228" s="835" t="s">
        <v>1832</v>
      </c>
      <c r="F228" s="863" t="s">
        <v>1833</v>
      </c>
      <c r="G228" s="835" t="s">
        <v>1970</v>
      </c>
      <c r="H228" s="835" t="s">
        <v>1971</v>
      </c>
      <c r="I228" s="849">
        <v>477.95001220703125</v>
      </c>
      <c r="J228" s="849">
        <v>8</v>
      </c>
      <c r="K228" s="850">
        <v>3823.60009765625</v>
      </c>
    </row>
    <row r="229" spans="1:11" ht="14.4" customHeight="1" x14ac:dyDescent="0.3">
      <c r="A229" s="831" t="s">
        <v>555</v>
      </c>
      <c r="B229" s="832" t="s">
        <v>556</v>
      </c>
      <c r="C229" s="835" t="s">
        <v>580</v>
      </c>
      <c r="D229" s="863" t="s">
        <v>581</v>
      </c>
      <c r="E229" s="835" t="s">
        <v>1832</v>
      </c>
      <c r="F229" s="863" t="s">
        <v>1833</v>
      </c>
      <c r="G229" s="835" t="s">
        <v>1972</v>
      </c>
      <c r="H229" s="835" t="s">
        <v>1973</v>
      </c>
      <c r="I229" s="849">
        <v>42.349998474121094</v>
      </c>
      <c r="J229" s="849">
        <v>60</v>
      </c>
      <c r="K229" s="850">
        <v>2541</v>
      </c>
    </row>
    <row r="230" spans="1:11" ht="14.4" customHeight="1" x14ac:dyDescent="0.3">
      <c r="A230" s="831" t="s">
        <v>555</v>
      </c>
      <c r="B230" s="832" t="s">
        <v>556</v>
      </c>
      <c r="C230" s="835" t="s">
        <v>580</v>
      </c>
      <c r="D230" s="863" t="s">
        <v>581</v>
      </c>
      <c r="E230" s="835" t="s">
        <v>1832</v>
      </c>
      <c r="F230" s="863" t="s">
        <v>1833</v>
      </c>
      <c r="G230" s="835" t="s">
        <v>1974</v>
      </c>
      <c r="H230" s="835" t="s">
        <v>1975</v>
      </c>
      <c r="I230" s="849">
        <v>42.349998474121094</v>
      </c>
      <c r="J230" s="849">
        <v>60</v>
      </c>
      <c r="K230" s="850">
        <v>2541</v>
      </c>
    </row>
    <row r="231" spans="1:11" ht="14.4" customHeight="1" x14ac:dyDescent="0.3">
      <c r="A231" s="831" t="s">
        <v>555</v>
      </c>
      <c r="B231" s="832" t="s">
        <v>556</v>
      </c>
      <c r="C231" s="835" t="s">
        <v>580</v>
      </c>
      <c r="D231" s="863" t="s">
        <v>581</v>
      </c>
      <c r="E231" s="835" t="s">
        <v>1832</v>
      </c>
      <c r="F231" s="863" t="s">
        <v>1833</v>
      </c>
      <c r="G231" s="835" t="s">
        <v>1976</v>
      </c>
      <c r="H231" s="835" t="s">
        <v>1977</v>
      </c>
      <c r="I231" s="849">
        <v>42.349998474121094</v>
      </c>
      <c r="J231" s="849">
        <v>120</v>
      </c>
      <c r="K231" s="850">
        <v>5082</v>
      </c>
    </row>
    <row r="232" spans="1:11" ht="14.4" customHeight="1" x14ac:dyDescent="0.3">
      <c r="A232" s="831" t="s">
        <v>555</v>
      </c>
      <c r="B232" s="832" t="s">
        <v>556</v>
      </c>
      <c r="C232" s="835" t="s">
        <v>580</v>
      </c>
      <c r="D232" s="863" t="s">
        <v>581</v>
      </c>
      <c r="E232" s="835" t="s">
        <v>1832</v>
      </c>
      <c r="F232" s="863" t="s">
        <v>1833</v>
      </c>
      <c r="G232" s="835" t="s">
        <v>1978</v>
      </c>
      <c r="H232" s="835" t="s">
        <v>1979</v>
      </c>
      <c r="I232" s="849">
        <v>42.349998474121094</v>
      </c>
      <c r="J232" s="849">
        <v>120</v>
      </c>
      <c r="K232" s="850">
        <v>5082</v>
      </c>
    </row>
    <row r="233" spans="1:11" ht="14.4" customHeight="1" x14ac:dyDescent="0.3">
      <c r="A233" s="831" t="s">
        <v>555</v>
      </c>
      <c r="B233" s="832" t="s">
        <v>556</v>
      </c>
      <c r="C233" s="835" t="s">
        <v>580</v>
      </c>
      <c r="D233" s="863" t="s">
        <v>581</v>
      </c>
      <c r="E233" s="835" t="s">
        <v>1832</v>
      </c>
      <c r="F233" s="863" t="s">
        <v>1833</v>
      </c>
      <c r="G233" s="835" t="s">
        <v>1980</v>
      </c>
      <c r="H233" s="835" t="s">
        <v>1981</v>
      </c>
      <c r="I233" s="849">
        <v>42.349998474121094</v>
      </c>
      <c r="J233" s="849">
        <v>60</v>
      </c>
      <c r="K233" s="850">
        <v>2541</v>
      </c>
    </row>
    <row r="234" spans="1:11" ht="14.4" customHeight="1" x14ac:dyDescent="0.3">
      <c r="A234" s="831" t="s">
        <v>555</v>
      </c>
      <c r="B234" s="832" t="s">
        <v>556</v>
      </c>
      <c r="C234" s="835" t="s">
        <v>580</v>
      </c>
      <c r="D234" s="863" t="s">
        <v>581</v>
      </c>
      <c r="E234" s="835" t="s">
        <v>1832</v>
      </c>
      <c r="F234" s="863" t="s">
        <v>1833</v>
      </c>
      <c r="G234" s="835" t="s">
        <v>1942</v>
      </c>
      <c r="H234" s="835" t="s">
        <v>1943</v>
      </c>
      <c r="I234" s="849">
        <v>1.1850000023841858</v>
      </c>
      <c r="J234" s="849">
        <v>1600</v>
      </c>
      <c r="K234" s="850">
        <v>1898.5399780273438</v>
      </c>
    </row>
    <row r="235" spans="1:11" ht="14.4" customHeight="1" x14ac:dyDescent="0.3">
      <c r="A235" s="831" t="s">
        <v>555</v>
      </c>
      <c r="B235" s="832" t="s">
        <v>556</v>
      </c>
      <c r="C235" s="835" t="s">
        <v>580</v>
      </c>
      <c r="D235" s="863" t="s">
        <v>581</v>
      </c>
      <c r="E235" s="835" t="s">
        <v>1832</v>
      </c>
      <c r="F235" s="863" t="s">
        <v>1833</v>
      </c>
      <c r="G235" s="835" t="s">
        <v>1982</v>
      </c>
      <c r="H235" s="835" t="s">
        <v>1983</v>
      </c>
      <c r="I235" s="849">
        <v>480.52999877929688</v>
      </c>
      <c r="J235" s="849">
        <v>1</v>
      </c>
      <c r="K235" s="850">
        <v>480.52999877929688</v>
      </c>
    </row>
    <row r="236" spans="1:11" ht="14.4" customHeight="1" x14ac:dyDescent="0.3">
      <c r="A236" s="831" t="s">
        <v>555</v>
      </c>
      <c r="B236" s="832" t="s">
        <v>556</v>
      </c>
      <c r="C236" s="835" t="s">
        <v>580</v>
      </c>
      <c r="D236" s="863" t="s">
        <v>581</v>
      </c>
      <c r="E236" s="835" t="s">
        <v>1832</v>
      </c>
      <c r="F236" s="863" t="s">
        <v>1833</v>
      </c>
      <c r="G236" s="835" t="s">
        <v>1984</v>
      </c>
      <c r="H236" s="835" t="s">
        <v>1985</v>
      </c>
      <c r="I236" s="849">
        <v>474.69000244140625</v>
      </c>
      <c r="J236" s="849">
        <v>8</v>
      </c>
      <c r="K236" s="850">
        <v>3797.47998046875</v>
      </c>
    </row>
    <row r="237" spans="1:11" ht="14.4" customHeight="1" x14ac:dyDescent="0.3">
      <c r="A237" s="831" t="s">
        <v>555</v>
      </c>
      <c r="B237" s="832" t="s">
        <v>556</v>
      </c>
      <c r="C237" s="835" t="s">
        <v>580</v>
      </c>
      <c r="D237" s="863" t="s">
        <v>581</v>
      </c>
      <c r="E237" s="835" t="s">
        <v>1832</v>
      </c>
      <c r="F237" s="863" t="s">
        <v>1833</v>
      </c>
      <c r="G237" s="835" t="s">
        <v>1986</v>
      </c>
      <c r="H237" s="835" t="s">
        <v>1987</v>
      </c>
      <c r="I237" s="849">
        <v>294</v>
      </c>
      <c r="J237" s="849">
        <v>2</v>
      </c>
      <c r="K237" s="850">
        <v>588</v>
      </c>
    </row>
    <row r="238" spans="1:11" ht="14.4" customHeight="1" x14ac:dyDescent="0.3">
      <c r="A238" s="831" t="s">
        <v>555</v>
      </c>
      <c r="B238" s="832" t="s">
        <v>556</v>
      </c>
      <c r="C238" s="835" t="s">
        <v>583</v>
      </c>
      <c r="D238" s="863" t="s">
        <v>584</v>
      </c>
      <c r="E238" s="835" t="s">
        <v>1637</v>
      </c>
      <c r="F238" s="863" t="s">
        <v>1638</v>
      </c>
      <c r="G238" s="835" t="s">
        <v>1988</v>
      </c>
      <c r="H238" s="835" t="s">
        <v>1989</v>
      </c>
      <c r="I238" s="849">
        <v>15.529999732971191</v>
      </c>
      <c r="J238" s="849">
        <v>20</v>
      </c>
      <c r="K238" s="850">
        <v>310.60000610351563</v>
      </c>
    </row>
    <row r="239" spans="1:11" ht="14.4" customHeight="1" x14ac:dyDescent="0.3">
      <c r="A239" s="831" t="s">
        <v>555</v>
      </c>
      <c r="B239" s="832" t="s">
        <v>556</v>
      </c>
      <c r="C239" s="835" t="s">
        <v>583</v>
      </c>
      <c r="D239" s="863" t="s">
        <v>584</v>
      </c>
      <c r="E239" s="835" t="s">
        <v>1637</v>
      </c>
      <c r="F239" s="863" t="s">
        <v>1638</v>
      </c>
      <c r="G239" s="835" t="s">
        <v>1990</v>
      </c>
      <c r="H239" s="835" t="s">
        <v>1991</v>
      </c>
      <c r="I239" s="849">
        <v>1.2899999618530273</v>
      </c>
      <c r="J239" s="849">
        <v>2400</v>
      </c>
      <c r="K239" s="850">
        <v>3096</v>
      </c>
    </row>
    <row r="240" spans="1:11" ht="14.4" customHeight="1" x14ac:dyDescent="0.3">
      <c r="A240" s="831" t="s">
        <v>555</v>
      </c>
      <c r="B240" s="832" t="s">
        <v>556</v>
      </c>
      <c r="C240" s="835" t="s">
        <v>583</v>
      </c>
      <c r="D240" s="863" t="s">
        <v>584</v>
      </c>
      <c r="E240" s="835" t="s">
        <v>1637</v>
      </c>
      <c r="F240" s="863" t="s">
        <v>1638</v>
      </c>
      <c r="G240" s="835" t="s">
        <v>1780</v>
      </c>
      <c r="H240" s="835" t="s">
        <v>1781</v>
      </c>
      <c r="I240" s="849">
        <v>0.25</v>
      </c>
      <c r="J240" s="849">
        <v>2500</v>
      </c>
      <c r="K240" s="850">
        <v>630</v>
      </c>
    </row>
    <row r="241" spans="1:11" ht="14.4" customHeight="1" x14ac:dyDescent="0.3">
      <c r="A241" s="831" t="s">
        <v>555</v>
      </c>
      <c r="B241" s="832" t="s">
        <v>556</v>
      </c>
      <c r="C241" s="835" t="s">
        <v>583</v>
      </c>
      <c r="D241" s="863" t="s">
        <v>584</v>
      </c>
      <c r="E241" s="835" t="s">
        <v>1637</v>
      </c>
      <c r="F241" s="863" t="s">
        <v>1638</v>
      </c>
      <c r="G241" s="835" t="s">
        <v>1900</v>
      </c>
      <c r="H241" s="835" t="s">
        <v>1901</v>
      </c>
      <c r="I241" s="849">
        <v>123.27999877929688</v>
      </c>
      <c r="J241" s="849">
        <v>30</v>
      </c>
      <c r="K241" s="850">
        <v>3698.39990234375</v>
      </c>
    </row>
    <row r="242" spans="1:11" ht="14.4" customHeight="1" x14ac:dyDescent="0.3">
      <c r="A242" s="831" t="s">
        <v>555</v>
      </c>
      <c r="B242" s="832" t="s">
        <v>556</v>
      </c>
      <c r="C242" s="835" t="s">
        <v>583</v>
      </c>
      <c r="D242" s="863" t="s">
        <v>584</v>
      </c>
      <c r="E242" s="835" t="s">
        <v>1637</v>
      </c>
      <c r="F242" s="863" t="s">
        <v>1638</v>
      </c>
      <c r="G242" s="835" t="s">
        <v>1948</v>
      </c>
      <c r="H242" s="835" t="s">
        <v>1949</v>
      </c>
      <c r="I242" s="849">
        <v>2.869999885559082</v>
      </c>
      <c r="J242" s="849">
        <v>50</v>
      </c>
      <c r="K242" s="850">
        <v>143.5</v>
      </c>
    </row>
    <row r="243" spans="1:11" ht="14.4" customHeight="1" x14ac:dyDescent="0.3">
      <c r="A243" s="831" t="s">
        <v>555</v>
      </c>
      <c r="B243" s="832" t="s">
        <v>556</v>
      </c>
      <c r="C243" s="835" t="s">
        <v>583</v>
      </c>
      <c r="D243" s="863" t="s">
        <v>584</v>
      </c>
      <c r="E243" s="835" t="s">
        <v>1637</v>
      </c>
      <c r="F243" s="863" t="s">
        <v>1638</v>
      </c>
      <c r="G243" s="835" t="s">
        <v>1649</v>
      </c>
      <c r="H243" s="835" t="s">
        <v>1650</v>
      </c>
      <c r="I243" s="849">
        <v>139.16999816894531</v>
      </c>
      <c r="J243" s="849">
        <v>6</v>
      </c>
      <c r="K243" s="850">
        <v>835.02001953125</v>
      </c>
    </row>
    <row r="244" spans="1:11" ht="14.4" customHeight="1" x14ac:dyDescent="0.3">
      <c r="A244" s="831" t="s">
        <v>555</v>
      </c>
      <c r="B244" s="832" t="s">
        <v>556</v>
      </c>
      <c r="C244" s="835" t="s">
        <v>583</v>
      </c>
      <c r="D244" s="863" t="s">
        <v>584</v>
      </c>
      <c r="E244" s="835" t="s">
        <v>1637</v>
      </c>
      <c r="F244" s="863" t="s">
        <v>1638</v>
      </c>
      <c r="G244" s="835" t="s">
        <v>1651</v>
      </c>
      <c r="H244" s="835" t="s">
        <v>1652</v>
      </c>
      <c r="I244" s="849">
        <v>37.279998779296875</v>
      </c>
      <c r="J244" s="849">
        <v>20</v>
      </c>
      <c r="K244" s="850">
        <v>745.5999755859375</v>
      </c>
    </row>
    <row r="245" spans="1:11" ht="14.4" customHeight="1" x14ac:dyDescent="0.3">
      <c r="A245" s="831" t="s">
        <v>555</v>
      </c>
      <c r="B245" s="832" t="s">
        <v>556</v>
      </c>
      <c r="C245" s="835" t="s">
        <v>583</v>
      </c>
      <c r="D245" s="863" t="s">
        <v>584</v>
      </c>
      <c r="E245" s="835" t="s">
        <v>1637</v>
      </c>
      <c r="F245" s="863" t="s">
        <v>1638</v>
      </c>
      <c r="G245" s="835" t="s">
        <v>1794</v>
      </c>
      <c r="H245" s="835" t="s">
        <v>1795</v>
      </c>
      <c r="I245" s="849">
        <v>0.67000001668930054</v>
      </c>
      <c r="J245" s="849">
        <v>1000</v>
      </c>
      <c r="K245" s="850">
        <v>670</v>
      </c>
    </row>
    <row r="246" spans="1:11" ht="14.4" customHeight="1" x14ac:dyDescent="0.3">
      <c r="A246" s="831" t="s">
        <v>555</v>
      </c>
      <c r="B246" s="832" t="s">
        <v>556</v>
      </c>
      <c r="C246" s="835" t="s">
        <v>583</v>
      </c>
      <c r="D246" s="863" t="s">
        <v>584</v>
      </c>
      <c r="E246" s="835" t="s">
        <v>1671</v>
      </c>
      <c r="F246" s="863" t="s">
        <v>1672</v>
      </c>
      <c r="G246" s="835" t="s">
        <v>1992</v>
      </c>
      <c r="H246" s="835" t="s">
        <v>1993</v>
      </c>
      <c r="I246" s="849">
        <v>2.9100000858306885</v>
      </c>
      <c r="J246" s="849">
        <v>100</v>
      </c>
      <c r="K246" s="850">
        <v>291</v>
      </c>
    </row>
    <row r="247" spans="1:11" ht="14.4" customHeight="1" x14ac:dyDescent="0.3">
      <c r="A247" s="831" t="s">
        <v>555</v>
      </c>
      <c r="B247" s="832" t="s">
        <v>556</v>
      </c>
      <c r="C247" s="835" t="s">
        <v>583</v>
      </c>
      <c r="D247" s="863" t="s">
        <v>584</v>
      </c>
      <c r="E247" s="835" t="s">
        <v>1671</v>
      </c>
      <c r="F247" s="863" t="s">
        <v>1672</v>
      </c>
      <c r="G247" s="835" t="s">
        <v>1994</v>
      </c>
      <c r="H247" s="835" t="s">
        <v>1995</v>
      </c>
      <c r="I247" s="849">
        <v>2.9000000953674316</v>
      </c>
      <c r="J247" s="849">
        <v>100</v>
      </c>
      <c r="K247" s="850">
        <v>290.39999389648438</v>
      </c>
    </row>
    <row r="248" spans="1:11" ht="14.4" customHeight="1" x14ac:dyDescent="0.3">
      <c r="A248" s="831" t="s">
        <v>555</v>
      </c>
      <c r="B248" s="832" t="s">
        <v>556</v>
      </c>
      <c r="C248" s="835" t="s">
        <v>583</v>
      </c>
      <c r="D248" s="863" t="s">
        <v>584</v>
      </c>
      <c r="E248" s="835" t="s">
        <v>1671</v>
      </c>
      <c r="F248" s="863" t="s">
        <v>1672</v>
      </c>
      <c r="G248" s="835" t="s">
        <v>1796</v>
      </c>
      <c r="H248" s="835" t="s">
        <v>1797</v>
      </c>
      <c r="I248" s="849">
        <v>2.9000000953674316</v>
      </c>
      <c r="J248" s="849">
        <v>200</v>
      </c>
      <c r="K248" s="850">
        <v>580</v>
      </c>
    </row>
    <row r="249" spans="1:11" ht="14.4" customHeight="1" x14ac:dyDescent="0.3">
      <c r="A249" s="831" t="s">
        <v>555</v>
      </c>
      <c r="B249" s="832" t="s">
        <v>556</v>
      </c>
      <c r="C249" s="835" t="s">
        <v>583</v>
      </c>
      <c r="D249" s="863" t="s">
        <v>584</v>
      </c>
      <c r="E249" s="835" t="s">
        <v>1671</v>
      </c>
      <c r="F249" s="863" t="s">
        <v>1672</v>
      </c>
      <c r="G249" s="835" t="s">
        <v>1996</v>
      </c>
      <c r="H249" s="835" t="s">
        <v>1997</v>
      </c>
      <c r="I249" s="849">
        <v>127.05000305175781</v>
      </c>
      <c r="J249" s="849">
        <v>10</v>
      </c>
      <c r="K249" s="850">
        <v>1270.47998046875</v>
      </c>
    </row>
    <row r="250" spans="1:11" ht="14.4" customHeight="1" x14ac:dyDescent="0.3">
      <c r="A250" s="831" t="s">
        <v>555</v>
      </c>
      <c r="B250" s="832" t="s">
        <v>556</v>
      </c>
      <c r="C250" s="835" t="s">
        <v>583</v>
      </c>
      <c r="D250" s="863" t="s">
        <v>584</v>
      </c>
      <c r="E250" s="835" t="s">
        <v>1671</v>
      </c>
      <c r="F250" s="863" t="s">
        <v>1672</v>
      </c>
      <c r="G250" s="835" t="s">
        <v>1998</v>
      </c>
      <c r="H250" s="835" t="s">
        <v>1999</v>
      </c>
      <c r="I250" s="849">
        <v>8.4700002670288086</v>
      </c>
      <c r="J250" s="849">
        <v>30</v>
      </c>
      <c r="K250" s="850">
        <v>254.10000610351563</v>
      </c>
    </row>
    <row r="251" spans="1:11" ht="14.4" customHeight="1" x14ac:dyDescent="0.3">
      <c r="A251" s="831" t="s">
        <v>555</v>
      </c>
      <c r="B251" s="832" t="s">
        <v>556</v>
      </c>
      <c r="C251" s="835" t="s">
        <v>583</v>
      </c>
      <c r="D251" s="863" t="s">
        <v>584</v>
      </c>
      <c r="E251" s="835" t="s">
        <v>1671</v>
      </c>
      <c r="F251" s="863" t="s">
        <v>1672</v>
      </c>
      <c r="G251" s="835" t="s">
        <v>2000</v>
      </c>
      <c r="H251" s="835" t="s">
        <v>2001</v>
      </c>
      <c r="I251" s="849">
        <v>8.4700002670288086</v>
      </c>
      <c r="J251" s="849">
        <v>30</v>
      </c>
      <c r="K251" s="850">
        <v>254.10000610351563</v>
      </c>
    </row>
    <row r="252" spans="1:11" ht="14.4" customHeight="1" x14ac:dyDescent="0.3">
      <c r="A252" s="831" t="s">
        <v>555</v>
      </c>
      <c r="B252" s="832" t="s">
        <v>556</v>
      </c>
      <c r="C252" s="835" t="s">
        <v>583</v>
      </c>
      <c r="D252" s="863" t="s">
        <v>584</v>
      </c>
      <c r="E252" s="835" t="s">
        <v>1671</v>
      </c>
      <c r="F252" s="863" t="s">
        <v>1672</v>
      </c>
      <c r="G252" s="835" t="s">
        <v>2002</v>
      </c>
      <c r="H252" s="835" t="s">
        <v>2003</v>
      </c>
      <c r="I252" s="849">
        <v>17.299999237060547</v>
      </c>
      <c r="J252" s="849">
        <v>100</v>
      </c>
      <c r="K252" s="850">
        <v>1730.300048828125</v>
      </c>
    </row>
    <row r="253" spans="1:11" ht="14.4" customHeight="1" x14ac:dyDescent="0.3">
      <c r="A253" s="831" t="s">
        <v>555</v>
      </c>
      <c r="B253" s="832" t="s">
        <v>556</v>
      </c>
      <c r="C253" s="835" t="s">
        <v>583</v>
      </c>
      <c r="D253" s="863" t="s">
        <v>584</v>
      </c>
      <c r="E253" s="835" t="s">
        <v>1671</v>
      </c>
      <c r="F253" s="863" t="s">
        <v>1672</v>
      </c>
      <c r="G253" s="835" t="s">
        <v>2004</v>
      </c>
      <c r="H253" s="835" t="s">
        <v>2005</v>
      </c>
      <c r="I253" s="849">
        <v>17.299999237060547</v>
      </c>
      <c r="J253" s="849">
        <v>100</v>
      </c>
      <c r="K253" s="850">
        <v>1730.300048828125</v>
      </c>
    </row>
    <row r="254" spans="1:11" ht="14.4" customHeight="1" x14ac:dyDescent="0.3">
      <c r="A254" s="831" t="s">
        <v>555</v>
      </c>
      <c r="B254" s="832" t="s">
        <v>556</v>
      </c>
      <c r="C254" s="835" t="s">
        <v>583</v>
      </c>
      <c r="D254" s="863" t="s">
        <v>584</v>
      </c>
      <c r="E254" s="835" t="s">
        <v>1671</v>
      </c>
      <c r="F254" s="863" t="s">
        <v>1672</v>
      </c>
      <c r="G254" s="835" t="s">
        <v>1910</v>
      </c>
      <c r="H254" s="835" t="s">
        <v>1911</v>
      </c>
      <c r="I254" s="849">
        <v>5.440000057220459</v>
      </c>
      <c r="J254" s="849">
        <v>40</v>
      </c>
      <c r="K254" s="850">
        <v>217.60000610351563</v>
      </c>
    </row>
    <row r="255" spans="1:11" ht="14.4" customHeight="1" x14ac:dyDescent="0.3">
      <c r="A255" s="831" t="s">
        <v>555</v>
      </c>
      <c r="B255" s="832" t="s">
        <v>556</v>
      </c>
      <c r="C255" s="835" t="s">
        <v>583</v>
      </c>
      <c r="D255" s="863" t="s">
        <v>584</v>
      </c>
      <c r="E255" s="835" t="s">
        <v>1671</v>
      </c>
      <c r="F255" s="863" t="s">
        <v>1672</v>
      </c>
      <c r="G255" s="835" t="s">
        <v>2006</v>
      </c>
      <c r="H255" s="835" t="s">
        <v>2007</v>
      </c>
      <c r="I255" s="849">
        <v>2190</v>
      </c>
      <c r="J255" s="849">
        <v>5</v>
      </c>
      <c r="K255" s="850">
        <v>10950</v>
      </c>
    </row>
    <row r="256" spans="1:11" ht="14.4" customHeight="1" x14ac:dyDescent="0.3">
      <c r="A256" s="831" t="s">
        <v>555</v>
      </c>
      <c r="B256" s="832" t="s">
        <v>556</v>
      </c>
      <c r="C256" s="835" t="s">
        <v>583</v>
      </c>
      <c r="D256" s="863" t="s">
        <v>584</v>
      </c>
      <c r="E256" s="835" t="s">
        <v>1671</v>
      </c>
      <c r="F256" s="863" t="s">
        <v>1672</v>
      </c>
      <c r="G256" s="835" t="s">
        <v>2008</v>
      </c>
      <c r="H256" s="835" t="s">
        <v>2009</v>
      </c>
      <c r="I256" s="849">
        <v>13.199999809265137</v>
      </c>
      <c r="J256" s="849">
        <v>20</v>
      </c>
      <c r="K256" s="850">
        <v>264</v>
      </c>
    </row>
    <row r="257" spans="1:11" ht="14.4" customHeight="1" x14ac:dyDescent="0.3">
      <c r="A257" s="831" t="s">
        <v>555</v>
      </c>
      <c r="B257" s="832" t="s">
        <v>556</v>
      </c>
      <c r="C257" s="835" t="s">
        <v>583</v>
      </c>
      <c r="D257" s="863" t="s">
        <v>584</v>
      </c>
      <c r="E257" s="835" t="s">
        <v>1671</v>
      </c>
      <c r="F257" s="863" t="s">
        <v>1672</v>
      </c>
      <c r="G257" s="835" t="s">
        <v>2010</v>
      </c>
      <c r="H257" s="835" t="s">
        <v>2011</v>
      </c>
      <c r="I257" s="849">
        <v>1742.4000244140625</v>
      </c>
      <c r="J257" s="849">
        <v>5</v>
      </c>
      <c r="K257" s="850">
        <v>8712</v>
      </c>
    </row>
    <row r="258" spans="1:11" ht="14.4" customHeight="1" x14ac:dyDescent="0.3">
      <c r="A258" s="831" t="s">
        <v>555</v>
      </c>
      <c r="B258" s="832" t="s">
        <v>556</v>
      </c>
      <c r="C258" s="835" t="s">
        <v>583</v>
      </c>
      <c r="D258" s="863" t="s">
        <v>584</v>
      </c>
      <c r="E258" s="835" t="s">
        <v>1671</v>
      </c>
      <c r="F258" s="863" t="s">
        <v>1672</v>
      </c>
      <c r="G258" s="835" t="s">
        <v>1695</v>
      </c>
      <c r="H258" s="835" t="s">
        <v>1696</v>
      </c>
      <c r="I258" s="849">
        <v>80.569999694824219</v>
      </c>
      <c r="J258" s="849">
        <v>40</v>
      </c>
      <c r="K258" s="850">
        <v>3222.800048828125</v>
      </c>
    </row>
    <row r="259" spans="1:11" ht="14.4" customHeight="1" x14ac:dyDescent="0.3">
      <c r="A259" s="831" t="s">
        <v>555</v>
      </c>
      <c r="B259" s="832" t="s">
        <v>556</v>
      </c>
      <c r="C259" s="835" t="s">
        <v>583</v>
      </c>
      <c r="D259" s="863" t="s">
        <v>584</v>
      </c>
      <c r="E259" s="835" t="s">
        <v>1671</v>
      </c>
      <c r="F259" s="863" t="s">
        <v>1672</v>
      </c>
      <c r="G259" s="835" t="s">
        <v>2012</v>
      </c>
      <c r="H259" s="835" t="s">
        <v>2013</v>
      </c>
      <c r="I259" s="849">
        <v>22.470000267028809</v>
      </c>
      <c r="J259" s="849">
        <v>70</v>
      </c>
      <c r="K259" s="850">
        <v>1572.8800048828125</v>
      </c>
    </row>
    <row r="260" spans="1:11" ht="14.4" customHeight="1" x14ac:dyDescent="0.3">
      <c r="A260" s="831" t="s">
        <v>555</v>
      </c>
      <c r="B260" s="832" t="s">
        <v>556</v>
      </c>
      <c r="C260" s="835" t="s">
        <v>583</v>
      </c>
      <c r="D260" s="863" t="s">
        <v>584</v>
      </c>
      <c r="E260" s="835" t="s">
        <v>1671</v>
      </c>
      <c r="F260" s="863" t="s">
        <v>1672</v>
      </c>
      <c r="G260" s="835" t="s">
        <v>1808</v>
      </c>
      <c r="H260" s="835" t="s">
        <v>1809</v>
      </c>
      <c r="I260" s="849">
        <v>91.129997253417969</v>
      </c>
      <c r="J260" s="849">
        <v>16</v>
      </c>
      <c r="K260" s="850">
        <v>1458</v>
      </c>
    </row>
    <row r="261" spans="1:11" ht="14.4" customHeight="1" x14ac:dyDescent="0.3">
      <c r="A261" s="831" t="s">
        <v>555</v>
      </c>
      <c r="B261" s="832" t="s">
        <v>556</v>
      </c>
      <c r="C261" s="835" t="s">
        <v>583</v>
      </c>
      <c r="D261" s="863" t="s">
        <v>584</v>
      </c>
      <c r="E261" s="835" t="s">
        <v>1671</v>
      </c>
      <c r="F261" s="863" t="s">
        <v>1672</v>
      </c>
      <c r="G261" s="835" t="s">
        <v>1699</v>
      </c>
      <c r="H261" s="835" t="s">
        <v>1700</v>
      </c>
      <c r="I261" s="849">
        <v>11.734999656677246</v>
      </c>
      <c r="J261" s="849">
        <v>40</v>
      </c>
      <c r="K261" s="850">
        <v>469.40000915527344</v>
      </c>
    </row>
    <row r="262" spans="1:11" ht="14.4" customHeight="1" x14ac:dyDescent="0.3">
      <c r="A262" s="831" t="s">
        <v>555</v>
      </c>
      <c r="B262" s="832" t="s">
        <v>556</v>
      </c>
      <c r="C262" s="835" t="s">
        <v>583</v>
      </c>
      <c r="D262" s="863" t="s">
        <v>584</v>
      </c>
      <c r="E262" s="835" t="s">
        <v>1671</v>
      </c>
      <c r="F262" s="863" t="s">
        <v>1672</v>
      </c>
      <c r="G262" s="835" t="s">
        <v>2014</v>
      </c>
      <c r="H262" s="835" t="s">
        <v>2015</v>
      </c>
      <c r="I262" s="849">
        <v>10.880000114440918</v>
      </c>
      <c r="J262" s="849">
        <v>200</v>
      </c>
      <c r="K262" s="850">
        <v>2175.580078125</v>
      </c>
    </row>
    <row r="263" spans="1:11" ht="14.4" customHeight="1" x14ac:dyDescent="0.3">
      <c r="A263" s="831" t="s">
        <v>555</v>
      </c>
      <c r="B263" s="832" t="s">
        <v>556</v>
      </c>
      <c r="C263" s="835" t="s">
        <v>583</v>
      </c>
      <c r="D263" s="863" t="s">
        <v>584</v>
      </c>
      <c r="E263" s="835" t="s">
        <v>1671</v>
      </c>
      <c r="F263" s="863" t="s">
        <v>1672</v>
      </c>
      <c r="G263" s="835" t="s">
        <v>2016</v>
      </c>
      <c r="H263" s="835" t="s">
        <v>2017</v>
      </c>
      <c r="I263" s="849">
        <v>21.180000305175781</v>
      </c>
      <c r="J263" s="849">
        <v>80</v>
      </c>
      <c r="K263" s="850">
        <v>1694</v>
      </c>
    </row>
    <row r="264" spans="1:11" ht="14.4" customHeight="1" x14ac:dyDescent="0.3">
      <c r="A264" s="831" t="s">
        <v>555</v>
      </c>
      <c r="B264" s="832" t="s">
        <v>556</v>
      </c>
      <c r="C264" s="835" t="s">
        <v>583</v>
      </c>
      <c r="D264" s="863" t="s">
        <v>584</v>
      </c>
      <c r="E264" s="835" t="s">
        <v>1671</v>
      </c>
      <c r="F264" s="863" t="s">
        <v>1672</v>
      </c>
      <c r="G264" s="835" t="s">
        <v>1712</v>
      </c>
      <c r="H264" s="835" t="s">
        <v>1713</v>
      </c>
      <c r="I264" s="849">
        <v>6.1700000762939453</v>
      </c>
      <c r="J264" s="849">
        <v>20</v>
      </c>
      <c r="K264" s="850">
        <v>123.40000152587891</v>
      </c>
    </row>
    <row r="265" spans="1:11" ht="14.4" customHeight="1" x14ac:dyDescent="0.3">
      <c r="A265" s="831" t="s">
        <v>555</v>
      </c>
      <c r="B265" s="832" t="s">
        <v>556</v>
      </c>
      <c r="C265" s="835" t="s">
        <v>583</v>
      </c>
      <c r="D265" s="863" t="s">
        <v>584</v>
      </c>
      <c r="E265" s="835" t="s">
        <v>1671</v>
      </c>
      <c r="F265" s="863" t="s">
        <v>1672</v>
      </c>
      <c r="G265" s="835" t="s">
        <v>2018</v>
      </c>
      <c r="H265" s="835" t="s">
        <v>2019</v>
      </c>
      <c r="I265" s="849">
        <v>76.230003356933594</v>
      </c>
      <c r="J265" s="849">
        <v>150</v>
      </c>
      <c r="K265" s="850">
        <v>11434.49951171875</v>
      </c>
    </row>
    <row r="266" spans="1:11" ht="14.4" customHeight="1" x14ac:dyDescent="0.3">
      <c r="A266" s="831" t="s">
        <v>555</v>
      </c>
      <c r="B266" s="832" t="s">
        <v>556</v>
      </c>
      <c r="C266" s="835" t="s">
        <v>583</v>
      </c>
      <c r="D266" s="863" t="s">
        <v>584</v>
      </c>
      <c r="E266" s="835" t="s">
        <v>1671</v>
      </c>
      <c r="F266" s="863" t="s">
        <v>1672</v>
      </c>
      <c r="G266" s="835" t="s">
        <v>2020</v>
      </c>
      <c r="H266" s="835" t="s">
        <v>2021</v>
      </c>
      <c r="I266" s="849">
        <v>37.509998321533203</v>
      </c>
      <c r="J266" s="849">
        <v>100</v>
      </c>
      <c r="K266" s="850">
        <v>3751</v>
      </c>
    </row>
    <row r="267" spans="1:11" ht="14.4" customHeight="1" x14ac:dyDescent="0.3">
      <c r="A267" s="831" t="s">
        <v>555</v>
      </c>
      <c r="B267" s="832" t="s">
        <v>556</v>
      </c>
      <c r="C267" s="835" t="s">
        <v>583</v>
      </c>
      <c r="D267" s="863" t="s">
        <v>584</v>
      </c>
      <c r="E267" s="835" t="s">
        <v>1671</v>
      </c>
      <c r="F267" s="863" t="s">
        <v>1672</v>
      </c>
      <c r="G267" s="835" t="s">
        <v>1816</v>
      </c>
      <c r="H267" s="835" t="s">
        <v>1817</v>
      </c>
      <c r="I267" s="849">
        <v>1.6799999475479126</v>
      </c>
      <c r="J267" s="849">
        <v>600</v>
      </c>
      <c r="K267" s="850">
        <v>1008</v>
      </c>
    </row>
    <row r="268" spans="1:11" ht="14.4" customHeight="1" x14ac:dyDescent="0.3">
      <c r="A268" s="831" t="s">
        <v>555</v>
      </c>
      <c r="B268" s="832" t="s">
        <v>556</v>
      </c>
      <c r="C268" s="835" t="s">
        <v>583</v>
      </c>
      <c r="D268" s="863" t="s">
        <v>584</v>
      </c>
      <c r="E268" s="835" t="s">
        <v>1744</v>
      </c>
      <c r="F268" s="863" t="s">
        <v>1745</v>
      </c>
      <c r="G268" s="835" t="s">
        <v>1826</v>
      </c>
      <c r="H268" s="835" t="s">
        <v>1827</v>
      </c>
      <c r="I268" s="849">
        <v>26.564999580383301</v>
      </c>
      <c r="J268" s="849">
        <v>216</v>
      </c>
      <c r="K268" s="850">
        <v>5737.6800537109375</v>
      </c>
    </row>
    <row r="269" spans="1:11" ht="14.4" customHeight="1" x14ac:dyDescent="0.3">
      <c r="A269" s="831" t="s">
        <v>555</v>
      </c>
      <c r="B269" s="832" t="s">
        <v>556</v>
      </c>
      <c r="C269" s="835" t="s">
        <v>583</v>
      </c>
      <c r="D269" s="863" t="s">
        <v>584</v>
      </c>
      <c r="E269" s="835" t="s">
        <v>1744</v>
      </c>
      <c r="F269" s="863" t="s">
        <v>1745</v>
      </c>
      <c r="G269" s="835" t="s">
        <v>1960</v>
      </c>
      <c r="H269" s="835" t="s">
        <v>1961</v>
      </c>
      <c r="I269" s="849">
        <v>39.680000305175781</v>
      </c>
      <c r="J269" s="849">
        <v>324</v>
      </c>
      <c r="K269" s="850">
        <v>12854.7001953125</v>
      </c>
    </row>
    <row r="270" spans="1:11" ht="14.4" customHeight="1" x14ac:dyDescent="0.3">
      <c r="A270" s="831" t="s">
        <v>555</v>
      </c>
      <c r="B270" s="832" t="s">
        <v>556</v>
      </c>
      <c r="C270" s="835" t="s">
        <v>583</v>
      </c>
      <c r="D270" s="863" t="s">
        <v>584</v>
      </c>
      <c r="E270" s="835" t="s">
        <v>1744</v>
      </c>
      <c r="F270" s="863" t="s">
        <v>1745</v>
      </c>
      <c r="G270" s="835" t="s">
        <v>2022</v>
      </c>
      <c r="H270" s="835" t="s">
        <v>2023</v>
      </c>
      <c r="I270" s="849">
        <v>143.75</v>
      </c>
      <c r="J270" s="849">
        <v>48</v>
      </c>
      <c r="K270" s="850">
        <v>6900</v>
      </c>
    </row>
    <row r="271" spans="1:11" ht="14.4" customHeight="1" x14ac:dyDescent="0.3">
      <c r="A271" s="831" t="s">
        <v>555</v>
      </c>
      <c r="B271" s="832" t="s">
        <v>556</v>
      </c>
      <c r="C271" s="835" t="s">
        <v>583</v>
      </c>
      <c r="D271" s="863" t="s">
        <v>584</v>
      </c>
      <c r="E271" s="835" t="s">
        <v>1744</v>
      </c>
      <c r="F271" s="863" t="s">
        <v>1745</v>
      </c>
      <c r="G271" s="835" t="s">
        <v>2024</v>
      </c>
      <c r="H271" s="835" t="s">
        <v>2025</v>
      </c>
      <c r="I271" s="849">
        <v>115.41000366210938</v>
      </c>
      <c r="J271" s="849">
        <v>36</v>
      </c>
      <c r="K271" s="850">
        <v>4154.72021484375</v>
      </c>
    </row>
    <row r="272" spans="1:11" ht="14.4" customHeight="1" x14ac:dyDescent="0.3">
      <c r="A272" s="831" t="s">
        <v>555</v>
      </c>
      <c r="B272" s="832" t="s">
        <v>556</v>
      </c>
      <c r="C272" s="835" t="s">
        <v>583</v>
      </c>
      <c r="D272" s="863" t="s">
        <v>584</v>
      </c>
      <c r="E272" s="835" t="s">
        <v>1744</v>
      </c>
      <c r="F272" s="863" t="s">
        <v>1745</v>
      </c>
      <c r="G272" s="835" t="s">
        <v>1918</v>
      </c>
      <c r="H272" s="835" t="s">
        <v>1919</v>
      </c>
      <c r="I272" s="849">
        <v>57.790000915527344</v>
      </c>
      <c r="J272" s="849">
        <v>24</v>
      </c>
      <c r="K272" s="850">
        <v>1386.9000244140625</v>
      </c>
    </row>
    <row r="273" spans="1:11" ht="14.4" customHeight="1" x14ac:dyDescent="0.3">
      <c r="A273" s="831" t="s">
        <v>555</v>
      </c>
      <c r="B273" s="832" t="s">
        <v>556</v>
      </c>
      <c r="C273" s="835" t="s">
        <v>583</v>
      </c>
      <c r="D273" s="863" t="s">
        <v>584</v>
      </c>
      <c r="E273" s="835" t="s">
        <v>1744</v>
      </c>
      <c r="F273" s="863" t="s">
        <v>1745</v>
      </c>
      <c r="G273" s="835" t="s">
        <v>1922</v>
      </c>
      <c r="H273" s="835" t="s">
        <v>1923</v>
      </c>
      <c r="I273" s="849">
        <v>30.309999465942383</v>
      </c>
      <c r="J273" s="849">
        <v>12</v>
      </c>
      <c r="K273" s="850">
        <v>363.75</v>
      </c>
    </row>
    <row r="274" spans="1:11" ht="14.4" customHeight="1" x14ac:dyDescent="0.3">
      <c r="A274" s="831" t="s">
        <v>555</v>
      </c>
      <c r="B274" s="832" t="s">
        <v>556</v>
      </c>
      <c r="C274" s="835" t="s">
        <v>583</v>
      </c>
      <c r="D274" s="863" t="s">
        <v>584</v>
      </c>
      <c r="E274" s="835" t="s">
        <v>1744</v>
      </c>
      <c r="F274" s="863" t="s">
        <v>1745</v>
      </c>
      <c r="G274" s="835" t="s">
        <v>2026</v>
      </c>
      <c r="H274" s="835" t="s">
        <v>2027</v>
      </c>
      <c r="I274" s="849">
        <v>41.180000305175781</v>
      </c>
      <c r="J274" s="849">
        <v>36</v>
      </c>
      <c r="K274" s="850">
        <v>1482.5799560546875</v>
      </c>
    </row>
    <row r="275" spans="1:11" ht="14.4" customHeight="1" x14ac:dyDescent="0.3">
      <c r="A275" s="831" t="s">
        <v>555</v>
      </c>
      <c r="B275" s="832" t="s">
        <v>556</v>
      </c>
      <c r="C275" s="835" t="s">
        <v>583</v>
      </c>
      <c r="D275" s="863" t="s">
        <v>584</v>
      </c>
      <c r="E275" s="835" t="s">
        <v>1744</v>
      </c>
      <c r="F275" s="863" t="s">
        <v>1745</v>
      </c>
      <c r="G275" s="835" t="s">
        <v>1828</v>
      </c>
      <c r="H275" s="835" t="s">
        <v>1829</v>
      </c>
      <c r="I275" s="849">
        <v>42.099998474121094</v>
      </c>
      <c r="J275" s="849">
        <v>108</v>
      </c>
      <c r="K275" s="850">
        <v>4547.10009765625</v>
      </c>
    </row>
    <row r="276" spans="1:11" ht="14.4" customHeight="1" x14ac:dyDescent="0.3">
      <c r="A276" s="831" t="s">
        <v>555</v>
      </c>
      <c r="B276" s="832" t="s">
        <v>556</v>
      </c>
      <c r="C276" s="835" t="s">
        <v>583</v>
      </c>
      <c r="D276" s="863" t="s">
        <v>584</v>
      </c>
      <c r="E276" s="835" t="s">
        <v>1744</v>
      </c>
      <c r="F276" s="863" t="s">
        <v>1745</v>
      </c>
      <c r="G276" s="835" t="s">
        <v>2028</v>
      </c>
      <c r="H276" s="835" t="s">
        <v>2029</v>
      </c>
      <c r="I276" s="849">
        <v>30.200000762939453</v>
      </c>
      <c r="J276" s="849">
        <v>108</v>
      </c>
      <c r="K276" s="850">
        <v>3261.6298828125</v>
      </c>
    </row>
    <row r="277" spans="1:11" ht="14.4" customHeight="1" x14ac:dyDescent="0.3">
      <c r="A277" s="831" t="s">
        <v>555</v>
      </c>
      <c r="B277" s="832" t="s">
        <v>556</v>
      </c>
      <c r="C277" s="835" t="s">
        <v>583</v>
      </c>
      <c r="D277" s="863" t="s">
        <v>584</v>
      </c>
      <c r="E277" s="835" t="s">
        <v>1744</v>
      </c>
      <c r="F277" s="863" t="s">
        <v>1745</v>
      </c>
      <c r="G277" s="835" t="s">
        <v>2030</v>
      </c>
      <c r="H277" s="835" t="s">
        <v>2031</v>
      </c>
      <c r="I277" s="849">
        <v>40.200000762939453</v>
      </c>
      <c r="J277" s="849">
        <v>216</v>
      </c>
      <c r="K277" s="850">
        <v>8682.9599609375</v>
      </c>
    </row>
    <row r="278" spans="1:11" ht="14.4" customHeight="1" x14ac:dyDescent="0.3">
      <c r="A278" s="831" t="s">
        <v>555</v>
      </c>
      <c r="B278" s="832" t="s">
        <v>556</v>
      </c>
      <c r="C278" s="835" t="s">
        <v>583</v>
      </c>
      <c r="D278" s="863" t="s">
        <v>584</v>
      </c>
      <c r="E278" s="835" t="s">
        <v>1744</v>
      </c>
      <c r="F278" s="863" t="s">
        <v>1745</v>
      </c>
      <c r="G278" s="835" t="s">
        <v>1924</v>
      </c>
      <c r="H278" s="835" t="s">
        <v>1925</v>
      </c>
      <c r="I278" s="849">
        <v>30.200000762939453</v>
      </c>
      <c r="J278" s="849">
        <v>72</v>
      </c>
      <c r="K278" s="850">
        <v>2174.419921875</v>
      </c>
    </row>
    <row r="279" spans="1:11" ht="14.4" customHeight="1" x14ac:dyDescent="0.3">
      <c r="A279" s="831" t="s">
        <v>555</v>
      </c>
      <c r="B279" s="832" t="s">
        <v>556</v>
      </c>
      <c r="C279" s="835" t="s">
        <v>583</v>
      </c>
      <c r="D279" s="863" t="s">
        <v>584</v>
      </c>
      <c r="E279" s="835" t="s">
        <v>1744</v>
      </c>
      <c r="F279" s="863" t="s">
        <v>1745</v>
      </c>
      <c r="G279" s="835" t="s">
        <v>1754</v>
      </c>
      <c r="H279" s="835" t="s">
        <v>1755</v>
      </c>
      <c r="I279" s="849">
        <v>63.130001068115234</v>
      </c>
      <c r="J279" s="849">
        <v>24</v>
      </c>
      <c r="K279" s="850">
        <v>1515.1300048828125</v>
      </c>
    </row>
    <row r="280" spans="1:11" ht="14.4" customHeight="1" x14ac:dyDescent="0.3">
      <c r="A280" s="831" t="s">
        <v>555</v>
      </c>
      <c r="B280" s="832" t="s">
        <v>556</v>
      </c>
      <c r="C280" s="835" t="s">
        <v>583</v>
      </c>
      <c r="D280" s="863" t="s">
        <v>584</v>
      </c>
      <c r="E280" s="835" t="s">
        <v>1744</v>
      </c>
      <c r="F280" s="863" t="s">
        <v>1745</v>
      </c>
      <c r="G280" s="835" t="s">
        <v>1756</v>
      </c>
      <c r="H280" s="835" t="s">
        <v>1757</v>
      </c>
      <c r="I280" s="849">
        <v>63.130001068115234</v>
      </c>
      <c r="J280" s="849">
        <v>24</v>
      </c>
      <c r="K280" s="850">
        <v>1515.1300048828125</v>
      </c>
    </row>
    <row r="281" spans="1:11" ht="14.4" customHeight="1" x14ac:dyDescent="0.3">
      <c r="A281" s="831" t="s">
        <v>555</v>
      </c>
      <c r="B281" s="832" t="s">
        <v>556</v>
      </c>
      <c r="C281" s="835" t="s">
        <v>583</v>
      </c>
      <c r="D281" s="863" t="s">
        <v>584</v>
      </c>
      <c r="E281" s="835" t="s">
        <v>1744</v>
      </c>
      <c r="F281" s="863" t="s">
        <v>1745</v>
      </c>
      <c r="G281" s="835" t="s">
        <v>1926</v>
      </c>
      <c r="H281" s="835" t="s">
        <v>1927</v>
      </c>
      <c r="I281" s="849">
        <v>63.14000129699707</v>
      </c>
      <c r="J281" s="849">
        <v>120</v>
      </c>
      <c r="K281" s="850">
        <v>7576</v>
      </c>
    </row>
    <row r="282" spans="1:11" ht="14.4" customHeight="1" x14ac:dyDescent="0.3">
      <c r="A282" s="831" t="s">
        <v>555</v>
      </c>
      <c r="B282" s="832" t="s">
        <v>556</v>
      </c>
      <c r="C282" s="835" t="s">
        <v>583</v>
      </c>
      <c r="D282" s="863" t="s">
        <v>584</v>
      </c>
      <c r="E282" s="835" t="s">
        <v>1758</v>
      </c>
      <c r="F282" s="863" t="s">
        <v>1759</v>
      </c>
      <c r="G282" s="835" t="s">
        <v>1764</v>
      </c>
      <c r="H282" s="835" t="s">
        <v>1765</v>
      </c>
      <c r="I282" s="849">
        <v>0.97000002861022949</v>
      </c>
      <c r="J282" s="849">
        <v>200</v>
      </c>
      <c r="K282" s="850">
        <v>194</v>
      </c>
    </row>
    <row r="283" spans="1:11" ht="14.4" customHeight="1" x14ac:dyDescent="0.3">
      <c r="A283" s="831" t="s">
        <v>555</v>
      </c>
      <c r="B283" s="832" t="s">
        <v>556</v>
      </c>
      <c r="C283" s="835" t="s">
        <v>583</v>
      </c>
      <c r="D283" s="863" t="s">
        <v>584</v>
      </c>
      <c r="E283" s="835" t="s">
        <v>1758</v>
      </c>
      <c r="F283" s="863" t="s">
        <v>1759</v>
      </c>
      <c r="G283" s="835" t="s">
        <v>2032</v>
      </c>
      <c r="H283" s="835" t="s">
        <v>2033</v>
      </c>
      <c r="I283" s="849">
        <v>1.5566666126251221</v>
      </c>
      <c r="J283" s="849">
        <v>400</v>
      </c>
      <c r="K283" s="850">
        <v>622.70999145507813</v>
      </c>
    </row>
    <row r="284" spans="1:11" ht="14.4" customHeight="1" x14ac:dyDescent="0.3">
      <c r="A284" s="831" t="s">
        <v>555</v>
      </c>
      <c r="B284" s="832" t="s">
        <v>556</v>
      </c>
      <c r="C284" s="835" t="s">
        <v>583</v>
      </c>
      <c r="D284" s="863" t="s">
        <v>584</v>
      </c>
      <c r="E284" s="835" t="s">
        <v>1770</v>
      </c>
      <c r="F284" s="863" t="s">
        <v>1771</v>
      </c>
      <c r="G284" s="835" t="s">
        <v>2034</v>
      </c>
      <c r="H284" s="835" t="s">
        <v>2035</v>
      </c>
      <c r="I284" s="849">
        <v>11.25</v>
      </c>
      <c r="J284" s="849">
        <v>550</v>
      </c>
      <c r="K284" s="850">
        <v>6189.150146484375</v>
      </c>
    </row>
    <row r="285" spans="1:11" ht="14.4" customHeight="1" x14ac:dyDescent="0.3">
      <c r="A285" s="831" t="s">
        <v>555</v>
      </c>
      <c r="B285" s="832" t="s">
        <v>556</v>
      </c>
      <c r="C285" s="835" t="s">
        <v>583</v>
      </c>
      <c r="D285" s="863" t="s">
        <v>584</v>
      </c>
      <c r="E285" s="835" t="s">
        <v>1770</v>
      </c>
      <c r="F285" s="863" t="s">
        <v>1771</v>
      </c>
      <c r="G285" s="835" t="s">
        <v>2036</v>
      </c>
      <c r="H285" s="835" t="s">
        <v>2037</v>
      </c>
      <c r="I285" s="849">
        <v>11.25</v>
      </c>
      <c r="J285" s="849">
        <v>300</v>
      </c>
      <c r="K285" s="850">
        <v>3375.9000244140625</v>
      </c>
    </row>
    <row r="286" spans="1:11" ht="14.4" customHeight="1" x14ac:dyDescent="0.3">
      <c r="A286" s="831" t="s">
        <v>555</v>
      </c>
      <c r="B286" s="832" t="s">
        <v>556</v>
      </c>
      <c r="C286" s="835" t="s">
        <v>583</v>
      </c>
      <c r="D286" s="863" t="s">
        <v>584</v>
      </c>
      <c r="E286" s="835" t="s">
        <v>1770</v>
      </c>
      <c r="F286" s="863" t="s">
        <v>1771</v>
      </c>
      <c r="G286" s="835" t="s">
        <v>1964</v>
      </c>
      <c r="H286" s="835" t="s">
        <v>1965</v>
      </c>
      <c r="I286" s="849">
        <v>11.25</v>
      </c>
      <c r="J286" s="849">
        <v>250</v>
      </c>
      <c r="K286" s="850">
        <v>2812.9500732421875</v>
      </c>
    </row>
    <row r="287" spans="1:11" ht="14.4" customHeight="1" x14ac:dyDescent="0.3">
      <c r="A287" s="831" t="s">
        <v>555</v>
      </c>
      <c r="B287" s="832" t="s">
        <v>556</v>
      </c>
      <c r="C287" s="835" t="s">
        <v>583</v>
      </c>
      <c r="D287" s="863" t="s">
        <v>584</v>
      </c>
      <c r="E287" s="835" t="s">
        <v>1770</v>
      </c>
      <c r="F287" s="863" t="s">
        <v>1771</v>
      </c>
      <c r="G287" s="835" t="s">
        <v>2038</v>
      </c>
      <c r="H287" s="835" t="s">
        <v>2039</v>
      </c>
      <c r="I287" s="849">
        <v>11.25</v>
      </c>
      <c r="J287" s="849">
        <v>250</v>
      </c>
      <c r="K287" s="850">
        <v>2813.2501220703125</v>
      </c>
    </row>
    <row r="288" spans="1:11" ht="14.4" customHeight="1" x14ac:dyDescent="0.3">
      <c r="A288" s="831" t="s">
        <v>555</v>
      </c>
      <c r="B288" s="832" t="s">
        <v>556</v>
      </c>
      <c r="C288" s="835" t="s">
        <v>583</v>
      </c>
      <c r="D288" s="863" t="s">
        <v>584</v>
      </c>
      <c r="E288" s="835" t="s">
        <v>1832</v>
      </c>
      <c r="F288" s="863" t="s">
        <v>1833</v>
      </c>
      <c r="G288" s="835" t="s">
        <v>2040</v>
      </c>
      <c r="H288" s="835" t="s">
        <v>2041</v>
      </c>
      <c r="I288" s="849">
        <v>1734.9588487413193</v>
      </c>
      <c r="J288" s="849">
        <v>17</v>
      </c>
      <c r="K288" s="850">
        <v>29494.269287109375</v>
      </c>
    </row>
    <row r="289" spans="1:11" ht="14.4" customHeight="1" x14ac:dyDescent="0.3">
      <c r="A289" s="831" t="s">
        <v>555</v>
      </c>
      <c r="B289" s="832" t="s">
        <v>556</v>
      </c>
      <c r="C289" s="835" t="s">
        <v>583</v>
      </c>
      <c r="D289" s="863" t="s">
        <v>584</v>
      </c>
      <c r="E289" s="835" t="s">
        <v>1832</v>
      </c>
      <c r="F289" s="863" t="s">
        <v>1833</v>
      </c>
      <c r="G289" s="835" t="s">
        <v>2042</v>
      </c>
      <c r="H289" s="835" t="s">
        <v>2043</v>
      </c>
      <c r="I289" s="849">
        <v>1832.4333089192708</v>
      </c>
      <c r="J289" s="849">
        <v>7</v>
      </c>
      <c r="K289" s="850">
        <v>12827.049926757813</v>
      </c>
    </row>
    <row r="290" spans="1:11" ht="14.4" customHeight="1" x14ac:dyDescent="0.3">
      <c r="A290" s="831" t="s">
        <v>555</v>
      </c>
      <c r="B290" s="832" t="s">
        <v>556</v>
      </c>
      <c r="C290" s="835" t="s">
        <v>583</v>
      </c>
      <c r="D290" s="863" t="s">
        <v>584</v>
      </c>
      <c r="E290" s="835" t="s">
        <v>1832</v>
      </c>
      <c r="F290" s="863" t="s">
        <v>1833</v>
      </c>
      <c r="G290" s="835" t="s">
        <v>2044</v>
      </c>
      <c r="H290" s="835" t="s">
        <v>2045</v>
      </c>
      <c r="I290" s="849">
        <v>1734.9599609375</v>
      </c>
      <c r="J290" s="849">
        <v>2</v>
      </c>
      <c r="K290" s="850">
        <v>3469.919921875</v>
      </c>
    </row>
    <row r="291" spans="1:11" ht="14.4" customHeight="1" x14ac:dyDescent="0.3">
      <c r="A291" s="831" t="s">
        <v>555</v>
      </c>
      <c r="B291" s="832" t="s">
        <v>556</v>
      </c>
      <c r="C291" s="835" t="s">
        <v>583</v>
      </c>
      <c r="D291" s="863" t="s">
        <v>584</v>
      </c>
      <c r="E291" s="835" t="s">
        <v>1832</v>
      </c>
      <c r="F291" s="863" t="s">
        <v>1833</v>
      </c>
      <c r="G291" s="835" t="s">
        <v>2046</v>
      </c>
      <c r="H291" s="835" t="s">
        <v>2047</v>
      </c>
      <c r="I291" s="849">
        <v>1215.4599609375</v>
      </c>
      <c r="J291" s="849">
        <v>5</v>
      </c>
      <c r="K291" s="850">
        <v>6077.2998046875</v>
      </c>
    </row>
    <row r="292" spans="1:11" ht="14.4" customHeight="1" x14ac:dyDescent="0.3">
      <c r="A292" s="831" t="s">
        <v>555</v>
      </c>
      <c r="B292" s="832" t="s">
        <v>556</v>
      </c>
      <c r="C292" s="835" t="s">
        <v>583</v>
      </c>
      <c r="D292" s="863" t="s">
        <v>584</v>
      </c>
      <c r="E292" s="835" t="s">
        <v>1832</v>
      </c>
      <c r="F292" s="863" t="s">
        <v>1833</v>
      </c>
      <c r="G292" s="835" t="s">
        <v>2048</v>
      </c>
      <c r="H292" s="835" t="s">
        <v>2049</v>
      </c>
      <c r="I292" s="849">
        <v>1215.4599609375</v>
      </c>
      <c r="J292" s="849">
        <v>3</v>
      </c>
      <c r="K292" s="850">
        <v>3646.35986328125</v>
      </c>
    </row>
    <row r="293" spans="1:11" ht="14.4" customHeight="1" x14ac:dyDescent="0.3">
      <c r="A293" s="831" t="s">
        <v>555</v>
      </c>
      <c r="B293" s="832" t="s">
        <v>556</v>
      </c>
      <c r="C293" s="835" t="s">
        <v>583</v>
      </c>
      <c r="D293" s="863" t="s">
        <v>584</v>
      </c>
      <c r="E293" s="835" t="s">
        <v>1832</v>
      </c>
      <c r="F293" s="863" t="s">
        <v>1833</v>
      </c>
      <c r="G293" s="835" t="s">
        <v>2050</v>
      </c>
      <c r="H293" s="835" t="s">
        <v>2051</v>
      </c>
      <c r="I293" s="849">
        <v>417.64999389648438</v>
      </c>
      <c r="J293" s="849">
        <v>1</v>
      </c>
      <c r="K293" s="850">
        <v>417.64999389648438</v>
      </c>
    </row>
    <row r="294" spans="1:11" ht="14.4" customHeight="1" x14ac:dyDescent="0.3">
      <c r="A294" s="831" t="s">
        <v>555</v>
      </c>
      <c r="B294" s="832" t="s">
        <v>556</v>
      </c>
      <c r="C294" s="835" t="s">
        <v>583</v>
      </c>
      <c r="D294" s="863" t="s">
        <v>584</v>
      </c>
      <c r="E294" s="835" t="s">
        <v>1832</v>
      </c>
      <c r="F294" s="863" t="s">
        <v>1833</v>
      </c>
      <c r="G294" s="835" t="s">
        <v>2052</v>
      </c>
      <c r="H294" s="835" t="s">
        <v>2053</v>
      </c>
      <c r="I294" s="849">
        <v>762.45001220703125</v>
      </c>
      <c r="J294" s="849">
        <v>2</v>
      </c>
      <c r="K294" s="850">
        <v>1524.9000244140625</v>
      </c>
    </row>
    <row r="295" spans="1:11" ht="14.4" customHeight="1" x14ac:dyDescent="0.3">
      <c r="A295" s="831" t="s">
        <v>555</v>
      </c>
      <c r="B295" s="832" t="s">
        <v>556</v>
      </c>
      <c r="C295" s="835" t="s">
        <v>583</v>
      </c>
      <c r="D295" s="863" t="s">
        <v>584</v>
      </c>
      <c r="E295" s="835" t="s">
        <v>1832</v>
      </c>
      <c r="F295" s="863" t="s">
        <v>1833</v>
      </c>
      <c r="G295" s="835" t="s">
        <v>2054</v>
      </c>
      <c r="H295" s="835" t="s">
        <v>2055</v>
      </c>
      <c r="I295" s="849">
        <v>762.45001220703125</v>
      </c>
      <c r="J295" s="849">
        <v>2</v>
      </c>
      <c r="K295" s="850">
        <v>1524.9000244140625</v>
      </c>
    </row>
    <row r="296" spans="1:11" ht="14.4" customHeight="1" x14ac:dyDescent="0.3">
      <c r="A296" s="831" t="s">
        <v>555</v>
      </c>
      <c r="B296" s="832" t="s">
        <v>556</v>
      </c>
      <c r="C296" s="835" t="s">
        <v>583</v>
      </c>
      <c r="D296" s="863" t="s">
        <v>584</v>
      </c>
      <c r="E296" s="835" t="s">
        <v>1832</v>
      </c>
      <c r="F296" s="863" t="s">
        <v>1833</v>
      </c>
      <c r="G296" s="835" t="s">
        <v>2056</v>
      </c>
      <c r="H296" s="835" t="s">
        <v>2057</v>
      </c>
      <c r="I296" s="849">
        <v>607.20001220703125</v>
      </c>
      <c r="J296" s="849">
        <v>1</v>
      </c>
      <c r="K296" s="850">
        <v>607.20001220703125</v>
      </c>
    </row>
    <row r="297" spans="1:11" ht="14.4" customHeight="1" x14ac:dyDescent="0.3">
      <c r="A297" s="831" t="s">
        <v>555</v>
      </c>
      <c r="B297" s="832" t="s">
        <v>556</v>
      </c>
      <c r="C297" s="835" t="s">
        <v>583</v>
      </c>
      <c r="D297" s="863" t="s">
        <v>584</v>
      </c>
      <c r="E297" s="835" t="s">
        <v>1832</v>
      </c>
      <c r="F297" s="863" t="s">
        <v>1833</v>
      </c>
      <c r="G297" s="835" t="s">
        <v>2058</v>
      </c>
      <c r="H297" s="835" t="s">
        <v>2059</v>
      </c>
      <c r="I297" s="849">
        <v>650.33001708984375</v>
      </c>
      <c r="J297" s="849">
        <v>11</v>
      </c>
      <c r="K297" s="850">
        <v>7153.5799560546875</v>
      </c>
    </row>
    <row r="298" spans="1:11" ht="14.4" customHeight="1" x14ac:dyDescent="0.3">
      <c r="A298" s="831" t="s">
        <v>555</v>
      </c>
      <c r="B298" s="832" t="s">
        <v>556</v>
      </c>
      <c r="C298" s="835" t="s">
        <v>583</v>
      </c>
      <c r="D298" s="863" t="s">
        <v>584</v>
      </c>
      <c r="E298" s="835" t="s">
        <v>1832</v>
      </c>
      <c r="F298" s="863" t="s">
        <v>1833</v>
      </c>
      <c r="G298" s="835" t="s">
        <v>2060</v>
      </c>
      <c r="H298" s="835" t="s">
        <v>2061</v>
      </c>
      <c r="I298" s="849">
        <v>2597.610107421875</v>
      </c>
      <c r="J298" s="849">
        <v>1</v>
      </c>
      <c r="K298" s="850">
        <v>2597.610107421875</v>
      </c>
    </row>
    <row r="299" spans="1:11" ht="14.4" customHeight="1" x14ac:dyDescent="0.3">
      <c r="A299" s="831" t="s">
        <v>555</v>
      </c>
      <c r="B299" s="832" t="s">
        <v>556</v>
      </c>
      <c r="C299" s="835" t="s">
        <v>583</v>
      </c>
      <c r="D299" s="863" t="s">
        <v>584</v>
      </c>
      <c r="E299" s="835" t="s">
        <v>1832</v>
      </c>
      <c r="F299" s="863" t="s">
        <v>1833</v>
      </c>
      <c r="G299" s="835" t="s">
        <v>2062</v>
      </c>
      <c r="H299" s="835" t="s">
        <v>2063</v>
      </c>
      <c r="I299" s="849">
        <v>2597.60009765625</v>
      </c>
      <c r="J299" s="849">
        <v>1</v>
      </c>
      <c r="K299" s="850">
        <v>2597.60009765625</v>
      </c>
    </row>
    <row r="300" spans="1:11" ht="14.4" customHeight="1" x14ac:dyDescent="0.3">
      <c r="A300" s="831" t="s">
        <v>555</v>
      </c>
      <c r="B300" s="832" t="s">
        <v>556</v>
      </c>
      <c r="C300" s="835" t="s">
        <v>583</v>
      </c>
      <c r="D300" s="863" t="s">
        <v>584</v>
      </c>
      <c r="E300" s="835" t="s">
        <v>1832</v>
      </c>
      <c r="F300" s="863" t="s">
        <v>1833</v>
      </c>
      <c r="G300" s="835" t="s">
        <v>2064</v>
      </c>
      <c r="H300" s="835" t="s">
        <v>2065</v>
      </c>
      <c r="I300" s="849">
        <v>8020.7998046875</v>
      </c>
      <c r="J300" s="849">
        <v>1</v>
      </c>
      <c r="K300" s="850">
        <v>8020.7998046875</v>
      </c>
    </row>
    <row r="301" spans="1:11" ht="14.4" customHeight="1" x14ac:dyDescent="0.3">
      <c r="A301" s="831" t="s">
        <v>555</v>
      </c>
      <c r="B301" s="832" t="s">
        <v>556</v>
      </c>
      <c r="C301" s="835" t="s">
        <v>583</v>
      </c>
      <c r="D301" s="863" t="s">
        <v>584</v>
      </c>
      <c r="E301" s="835" t="s">
        <v>1832</v>
      </c>
      <c r="F301" s="863" t="s">
        <v>1833</v>
      </c>
      <c r="G301" s="835" t="s">
        <v>2066</v>
      </c>
      <c r="H301" s="835" t="s">
        <v>2067</v>
      </c>
      <c r="I301" s="849">
        <v>9758.6904296875</v>
      </c>
      <c r="J301" s="849">
        <v>1</v>
      </c>
      <c r="K301" s="850">
        <v>9758.6904296875</v>
      </c>
    </row>
    <row r="302" spans="1:11" ht="14.4" customHeight="1" x14ac:dyDescent="0.3">
      <c r="A302" s="831" t="s">
        <v>555</v>
      </c>
      <c r="B302" s="832" t="s">
        <v>556</v>
      </c>
      <c r="C302" s="835" t="s">
        <v>583</v>
      </c>
      <c r="D302" s="863" t="s">
        <v>584</v>
      </c>
      <c r="E302" s="835" t="s">
        <v>1832</v>
      </c>
      <c r="F302" s="863" t="s">
        <v>1833</v>
      </c>
      <c r="G302" s="835" t="s">
        <v>2068</v>
      </c>
      <c r="H302" s="835" t="s">
        <v>2069</v>
      </c>
      <c r="I302" s="849">
        <v>1220.3199462890625</v>
      </c>
      <c r="J302" s="849">
        <v>4</v>
      </c>
      <c r="K302" s="850">
        <v>4881.2900390625</v>
      </c>
    </row>
    <row r="303" spans="1:11" ht="14.4" customHeight="1" x14ac:dyDescent="0.3">
      <c r="A303" s="831" t="s">
        <v>555</v>
      </c>
      <c r="B303" s="832" t="s">
        <v>556</v>
      </c>
      <c r="C303" s="835" t="s">
        <v>583</v>
      </c>
      <c r="D303" s="863" t="s">
        <v>584</v>
      </c>
      <c r="E303" s="835" t="s">
        <v>1832</v>
      </c>
      <c r="F303" s="863" t="s">
        <v>1833</v>
      </c>
      <c r="G303" s="835" t="s">
        <v>2070</v>
      </c>
      <c r="H303" s="835" t="s">
        <v>2071</v>
      </c>
      <c r="I303" s="849">
        <v>1220.3399658203125</v>
      </c>
      <c r="J303" s="849">
        <v>1</v>
      </c>
      <c r="K303" s="850">
        <v>1220.3399658203125</v>
      </c>
    </row>
    <row r="304" spans="1:11" ht="14.4" customHeight="1" x14ac:dyDescent="0.3">
      <c r="A304" s="831" t="s">
        <v>555</v>
      </c>
      <c r="B304" s="832" t="s">
        <v>556</v>
      </c>
      <c r="C304" s="835" t="s">
        <v>583</v>
      </c>
      <c r="D304" s="863" t="s">
        <v>584</v>
      </c>
      <c r="E304" s="835" t="s">
        <v>1832</v>
      </c>
      <c r="F304" s="863" t="s">
        <v>1833</v>
      </c>
      <c r="G304" s="835" t="s">
        <v>2072</v>
      </c>
      <c r="H304" s="835" t="s">
        <v>2073</v>
      </c>
      <c r="I304" s="849">
        <v>1220.3199462890625</v>
      </c>
      <c r="J304" s="849">
        <v>5</v>
      </c>
      <c r="K304" s="850">
        <v>6101.60986328125</v>
      </c>
    </row>
    <row r="305" spans="1:11" ht="14.4" customHeight="1" x14ac:dyDescent="0.3">
      <c r="A305" s="831" t="s">
        <v>555</v>
      </c>
      <c r="B305" s="832" t="s">
        <v>556</v>
      </c>
      <c r="C305" s="835" t="s">
        <v>583</v>
      </c>
      <c r="D305" s="863" t="s">
        <v>584</v>
      </c>
      <c r="E305" s="835" t="s">
        <v>1832</v>
      </c>
      <c r="F305" s="863" t="s">
        <v>1833</v>
      </c>
      <c r="G305" s="835" t="s">
        <v>2074</v>
      </c>
      <c r="H305" s="835" t="s">
        <v>2075</v>
      </c>
      <c r="I305" s="849">
        <v>1220.3299560546875</v>
      </c>
      <c r="J305" s="849">
        <v>2</v>
      </c>
      <c r="K305" s="850">
        <v>2440.64990234375</v>
      </c>
    </row>
    <row r="306" spans="1:11" ht="14.4" customHeight="1" x14ac:dyDescent="0.3">
      <c r="A306" s="831" t="s">
        <v>555</v>
      </c>
      <c r="B306" s="832" t="s">
        <v>556</v>
      </c>
      <c r="C306" s="835" t="s">
        <v>583</v>
      </c>
      <c r="D306" s="863" t="s">
        <v>584</v>
      </c>
      <c r="E306" s="835" t="s">
        <v>1832</v>
      </c>
      <c r="F306" s="863" t="s">
        <v>1833</v>
      </c>
      <c r="G306" s="835" t="s">
        <v>2076</v>
      </c>
      <c r="H306" s="835" t="s">
        <v>2077</v>
      </c>
      <c r="I306" s="849">
        <v>384.02999877929688</v>
      </c>
      <c r="J306" s="849">
        <v>9</v>
      </c>
      <c r="K306" s="850">
        <v>3456.280029296875</v>
      </c>
    </row>
    <row r="307" spans="1:11" ht="14.4" customHeight="1" x14ac:dyDescent="0.3">
      <c r="A307" s="831" t="s">
        <v>555</v>
      </c>
      <c r="B307" s="832" t="s">
        <v>556</v>
      </c>
      <c r="C307" s="835" t="s">
        <v>583</v>
      </c>
      <c r="D307" s="863" t="s">
        <v>584</v>
      </c>
      <c r="E307" s="835" t="s">
        <v>1832</v>
      </c>
      <c r="F307" s="863" t="s">
        <v>1833</v>
      </c>
      <c r="G307" s="835" t="s">
        <v>2078</v>
      </c>
      <c r="H307" s="835" t="s">
        <v>2079</v>
      </c>
      <c r="I307" s="849">
        <v>2626.780029296875</v>
      </c>
      <c r="J307" s="849">
        <v>2</v>
      </c>
      <c r="K307" s="850">
        <v>5253.56005859375</v>
      </c>
    </row>
    <row r="308" spans="1:11" ht="14.4" customHeight="1" x14ac:dyDescent="0.3">
      <c r="A308" s="831" t="s">
        <v>555</v>
      </c>
      <c r="B308" s="832" t="s">
        <v>556</v>
      </c>
      <c r="C308" s="835" t="s">
        <v>583</v>
      </c>
      <c r="D308" s="863" t="s">
        <v>584</v>
      </c>
      <c r="E308" s="835" t="s">
        <v>1832</v>
      </c>
      <c r="F308" s="863" t="s">
        <v>1833</v>
      </c>
      <c r="G308" s="835" t="s">
        <v>1982</v>
      </c>
      <c r="H308" s="835" t="s">
        <v>1983</v>
      </c>
      <c r="I308" s="849">
        <v>480.54598999023438</v>
      </c>
      <c r="J308" s="849">
        <v>20</v>
      </c>
      <c r="K308" s="850">
        <v>9610.8598022460938</v>
      </c>
    </row>
    <row r="309" spans="1:11" ht="14.4" customHeight="1" x14ac:dyDescent="0.3">
      <c r="A309" s="831" t="s">
        <v>555</v>
      </c>
      <c r="B309" s="832" t="s">
        <v>556</v>
      </c>
      <c r="C309" s="835" t="s">
        <v>583</v>
      </c>
      <c r="D309" s="863" t="s">
        <v>584</v>
      </c>
      <c r="E309" s="835" t="s">
        <v>1832</v>
      </c>
      <c r="F309" s="863" t="s">
        <v>1833</v>
      </c>
      <c r="G309" s="835" t="s">
        <v>2080</v>
      </c>
      <c r="H309" s="835" t="s">
        <v>2081</v>
      </c>
      <c r="I309" s="849">
        <v>474.69000244140625</v>
      </c>
      <c r="J309" s="849">
        <v>1</v>
      </c>
      <c r="K309" s="850">
        <v>474.69000244140625</v>
      </c>
    </row>
    <row r="310" spans="1:11" ht="14.4" customHeight="1" x14ac:dyDescent="0.3">
      <c r="A310" s="831" t="s">
        <v>555</v>
      </c>
      <c r="B310" s="832" t="s">
        <v>556</v>
      </c>
      <c r="C310" s="835" t="s">
        <v>583</v>
      </c>
      <c r="D310" s="863" t="s">
        <v>584</v>
      </c>
      <c r="E310" s="835" t="s">
        <v>1832</v>
      </c>
      <c r="F310" s="863" t="s">
        <v>1833</v>
      </c>
      <c r="G310" s="835" t="s">
        <v>2082</v>
      </c>
      <c r="H310" s="835" t="s">
        <v>2083</v>
      </c>
      <c r="I310" s="849">
        <v>474.69000244140625</v>
      </c>
      <c r="J310" s="849">
        <v>6</v>
      </c>
      <c r="K310" s="850">
        <v>2848.1199340820313</v>
      </c>
    </row>
    <row r="311" spans="1:11" ht="14.4" customHeight="1" x14ac:dyDescent="0.3">
      <c r="A311" s="831" t="s">
        <v>555</v>
      </c>
      <c r="B311" s="832" t="s">
        <v>556</v>
      </c>
      <c r="C311" s="835" t="s">
        <v>583</v>
      </c>
      <c r="D311" s="863" t="s">
        <v>584</v>
      </c>
      <c r="E311" s="835" t="s">
        <v>1832</v>
      </c>
      <c r="F311" s="863" t="s">
        <v>1833</v>
      </c>
      <c r="G311" s="835" t="s">
        <v>2084</v>
      </c>
      <c r="H311" s="835" t="s">
        <v>2085</v>
      </c>
      <c r="I311" s="849">
        <v>474.68666585286456</v>
      </c>
      <c r="J311" s="849">
        <v>14</v>
      </c>
      <c r="K311" s="850">
        <v>6645.5798950195313</v>
      </c>
    </row>
    <row r="312" spans="1:11" ht="14.4" customHeight="1" x14ac:dyDescent="0.3">
      <c r="A312" s="831" t="s">
        <v>555</v>
      </c>
      <c r="B312" s="832" t="s">
        <v>556</v>
      </c>
      <c r="C312" s="835" t="s">
        <v>583</v>
      </c>
      <c r="D312" s="863" t="s">
        <v>584</v>
      </c>
      <c r="E312" s="835" t="s">
        <v>1832</v>
      </c>
      <c r="F312" s="863" t="s">
        <v>1833</v>
      </c>
      <c r="G312" s="835" t="s">
        <v>2086</v>
      </c>
      <c r="H312" s="835" t="s">
        <v>2087</v>
      </c>
      <c r="I312" s="849">
        <v>474.69000244140625</v>
      </c>
      <c r="J312" s="849">
        <v>7</v>
      </c>
      <c r="K312" s="850">
        <v>3322.800048828125</v>
      </c>
    </row>
    <row r="313" spans="1:11" ht="14.4" customHeight="1" x14ac:dyDescent="0.3">
      <c r="A313" s="831" t="s">
        <v>555</v>
      </c>
      <c r="B313" s="832" t="s">
        <v>556</v>
      </c>
      <c r="C313" s="835" t="s">
        <v>583</v>
      </c>
      <c r="D313" s="863" t="s">
        <v>584</v>
      </c>
      <c r="E313" s="835" t="s">
        <v>1832</v>
      </c>
      <c r="F313" s="863" t="s">
        <v>1833</v>
      </c>
      <c r="G313" s="835" t="s">
        <v>1984</v>
      </c>
      <c r="H313" s="835" t="s">
        <v>1985</v>
      </c>
      <c r="I313" s="849">
        <v>474.69000244140625</v>
      </c>
      <c r="J313" s="849">
        <v>126</v>
      </c>
      <c r="K313" s="850">
        <v>59810.420166015625</v>
      </c>
    </row>
    <row r="314" spans="1:11" ht="14.4" customHeight="1" x14ac:dyDescent="0.3">
      <c r="A314" s="831" t="s">
        <v>555</v>
      </c>
      <c r="B314" s="832" t="s">
        <v>556</v>
      </c>
      <c r="C314" s="835" t="s">
        <v>583</v>
      </c>
      <c r="D314" s="863" t="s">
        <v>584</v>
      </c>
      <c r="E314" s="835" t="s">
        <v>1832</v>
      </c>
      <c r="F314" s="863" t="s">
        <v>1833</v>
      </c>
      <c r="G314" s="835" t="s">
        <v>2088</v>
      </c>
      <c r="H314" s="835" t="s">
        <v>2089</v>
      </c>
      <c r="I314" s="849">
        <v>474.69000244140625</v>
      </c>
      <c r="J314" s="849">
        <v>17</v>
      </c>
      <c r="K314" s="850">
        <v>8069.659912109375</v>
      </c>
    </row>
    <row r="315" spans="1:11" ht="14.4" customHeight="1" x14ac:dyDescent="0.3">
      <c r="A315" s="831" t="s">
        <v>555</v>
      </c>
      <c r="B315" s="832" t="s">
        <v>556</v>
      </c>
      <c r="C315" s="835" t="s">
        <v>583</v>
      </c>
      <c r="D315" s="863" t="s">
        <v>584</v>
      </c>
      <c r="E315" s="835" t="s">
        <v>1832</v>
      </c>
      <c r="F315" s="863" t="s">
        <v>1833</v>
      </c>
      <c r="G315" s="835" t="s">
        <v>2090</v>
      </c>
      <c r="H315" s="835" t="s">
        <v>2091</v>
      </c>
      <c r="I315" s="849">
        <v>503.92001342773438</v>
      </c>
      <c r="J315" s="849">
        <v>7</v>
      </c>
      <c r="K315" s="850">
        <v>3527.429931640625</v>
      </c>
    </row>
    <row r="316" spans="1:11" ht="14.4" customHeight="1" x14ac:dyDescent="0.3">
      <c r="A316" s="831" t="s">
        <v>555</v>
      </c>
      <c r="B316" s="832" t="s">
        <v>556</v>
      </c>
      <c r="C316" s="835" t="s">
        <v>583</v>
      </c>
      <c r="D316" s="863" t="s">
        <v>584</v>
      </c>
      <c r="E316" s="835" t="s">
        <v>1832</v>
      </c>
      <c r="F316" s="863" t="s">
        <v>1833</v>
      </c>
      <c r="G316" s="835" t="s">
        <v>2092</v>
      </c>
      <c r="H316" s="835" t="s">
        <v>2093</v>
      </c>
      <c r="I316" s="849">
        <v>523.4033203125</v>
      </c>
      <c r="J316" s="849">
        <v>9</v>
      </c>
      <c r="K316" s="850">
        <v>4710.6599731445313</v>
      </c>
    </row>
    <row r="317" spans="1:11" ht="14.4" customHeight="1" x14ac:dyDescent="0.3">
      <c r="A317" s="831" t="s">
        <v>555</v>
      </c>
      <c r="B317" s="832" t="s">
        <v>556</v>
      </c>
      <c r="C317" s="835" t="s">
        <v>583</v>
      </c>
      <c r="D317" s="863" t="s">
        <v>584</v>
      </c>
      <c r="E317" s="835" t="s">
        <v>1832</v>
      </c>
      <c r="F317" s="863" t="s">
        <v>1833</v>
      </c>
      <c r="G317" s="835" t="s">
        <v>2070</v>
      </c>
      <c r="H317" s="835" t="s">
        <v>2094</v>
      </c>
      <c r="I317" s="849">
        <v>1220.3299560546875</v>
      </c>
      <c r="J317" s="849">
        <v>11</v>
      </c>
      <c r="K317" s="850">
        <v>13423.580078125</v>
      </c>
    </row>
    <row r="318" spans="1:11" ht="14.4" customHeight="1" x14ac:dyDescent="0.3">
      <c r="A318" s="831" t="s">
        <v>555</v>
      </c>
      <c r="B318" s="832" t="s">
        <v>556</v>
      </c>
      <c r="C318" s="835" t="s">
        <v>583</v>
      </c>
      <c r="D318" s="863" t="s">
        <v>584</v>
      </c>
      <c r="E318" s="835" t="s">
        <v>1832</v>
      </c>
      <c r="F318" s="863" t="s">
        <v>1833</v>
      </c>
      <c r="G318" s="835" t="s">
        <v>2095</v>
      </c>
      <c r="H318" s="835" t="s">
        <v>2096</v>
      </c>
      <c r="I318" s="849">
        <v>309.47000122070313</v>
      </c>
      <c r="J318" s="849">
        <v>3</v>
      </c>
      <c r="K318" s="850">
        <v>928.4000244140625</v>
      </c>
    </row>
    <row r="319" spans="1:11" ht="14.4" customHeight="1" x14ac:dyDescent="0.3">
      <c r="A319" s="831" t="s">
        <v>555</v>
      </c>
      <c r="B319" s="832" t="s">
        <v>556</v>
      </c>
      <c r="C319" s="835" t="s">
        <v>583</v>
      </c>
      <c r="D319" s="863" t="s">
        <v>584</v>
      </c>
      <c r="E319" s="835" t="s">
        <v>1832</v>
      </c>
      <c r="F319" s="863" t="s">
        <v>1833</v>
      </c>
      <c r="G319" s="835" t="s">
        <v>2097</v>
      </c>
      <c r="H319" s="835" t="s">
        <v>2098</v>
      </c>
      <c r="I319" s="849">
        <v>287.04000854492188</v>
      </c>
      <c r="J319" s="849">
        <v>3</v>
      </c>
      <c r="K319" s="850">
        <v>861.1199951171875</v>
      </c>
    </row>
    <row r="320" spans="1:11" ht="14.4" customHeight="1" x14ac:dyDescent="0.3">
      <c r="A320" s="831" t="s">
        <v>555</v>
      </c>
      <c r="B320" s="832" t="s">
        <v>556</v>
      </c>
      <c r="C320" s="835" t="s">
        <v>583</v>
      </c>
      <c r="D320" s="863" t="s">
        <v>584</v>
      </c>
      <c r="E320" s="835" t="s">
        <v>1832</v>
      </c>
      <c r="F320" s="863" t="s">
        <v>1833</v>
      </c>
      <c r="G320" s="835" t="s">
        <v>2099</v>
      </c>
      <c r="H320" s="835" t="s">
        <v>2100</v>
      </c>
      <c r="I320" s="849">
        <v>246.67999267578125</v>
      </c>
      <c r="J320" s="849">
        <v>3</v>
      </c>
      <c r="K320" s="850">
        <v>740.030029296875</v>
      </c>
    </row>
    <row r="321" spans="1:11" ht="14.4" customHeight="1" x14ac:dyDescent="0.3">
      <c r="A321" s="831" t="s">
        <v>555</v>
      </c>
      <c r="B321" s="832" t="s">
        <v>556</v>
      </c>
      <c r="C321" s="835" t="s">
        <v>583</v>
      </c>
      <c r="D321" s="863" t="s">
        <v>584</v>
      </c>
      <c r="E321" s="835" t="s">
        <v>1832</v>
      </c>
      <c r="F321" s="863" t="s">
        <v>1833</v>
      </c>
      <c r="G321" s="835" t="s">
        <v>2101</v>
      </c>
      <c r="H321" s="835" t="s">
        <v>2102</v>
      </c>
      <c r="I321" s="849">
        <v>269.10000610351563</v>
      </c>
      <c r="J321" s="849">
        <v>19</v>
      </c>
      <c r="K321" s="850">
        <v>5112.9000244140625</v>
      </c>
    </row>
    <row r="322" spans="1:11" ht="14.4" customHeight="1" x14ac:dyDescent="0.3">
      <c r="A322" s="831" t="s">
        <v>555</v>
      </c>
      <c r="B322" s="832" t="s">
        <v>556</v>
      </c>
      <c r="C322" s="835" t="s">
        <v>583</v>
      </c>
      <c r="D322" s="863" t="s">
        <v>584</v>
      </c>
      <c r="E322" s="835" t="s">
        <v>1832</v>
      </c>
      <c r="F322" s="863" t="s">
        <v>1833</v>
      </c>
      <c r="G322" s="835" t="s">
        <v>2103</v>
      </c>
      <c r="H322" s="835" t="s">
        <v>2104</v>
      </c>
      <c r="I322" s="849">
        <v>269.10000610351563</v>
      </c>
      <c r="J322" s="849">
        <v>12</v>
      </c>
      <c r="K322" s="850">
        <v>3229.2000732421875</v>
      </c>
    </row>
    <row r="323" spans="1:11" ht="14.4" customHeight="1" x14ac:dyDescent="0.3">
      <c r="A323" s="831" t="s">
        <v>555</v>
      </c>
      <c r="B323" s="832" t="s">
        <v>556</v>
      </c>
      <c r="C323" s="835" t="s">
        <v>583</v>
      </c>
      <c r="D323" s="863" t="s">
        <v>584</v>
      </c>
      <c r="E323" s="835" t="s">
        <v>1832</v>
      </c>
      <c r="F323" s="863" t="s">
        <v>1833</v>
      </c>
      <c r="G323" s="835" t="s">
        <v>2105</v>
      </c>
      <c r="H323" s="835" t="s">
        <v>2106</v>
      </c>
      <c r="I323" s="849">
        <v>246.67999267578125</v>
      </c>
      <c r="J323" s="849">
        <v>2</v>
      </c>
      <c r="K323" s="850">
        <v>493.35000610351563</v>
      </c>
    </row>
    <row r="324" spans="1:11" ht="14.4" customHeight="1" x14ac:dyDescent="0.3">
      <c r="A324" s="831" t="s">
        <v>555</v>
      </c>
      <c r="B324" s="832" t="s">
        <v>556</v>
      </c>
      <c r="C324" s="835" t="s">
        <v>583</v>
      </c>
      <c r="D324" s="863" t="s">
        <v>584</v>
      </c>
      <c r="E324" s="835" t="s">
        <v>1832</v>
      </c>
      <c r="F324" s="863" t="s">
        <v>1833</v>
      </c>
      <c r="G324" s="835" t="s">
        <v>2107</v>
      </c>
      <c r="H324" s="835" t="s">
        <v>2108</v>
      </c>
      <c r="I324" s="849">
        <v>246.67666117350259</v>
      </c>
      <c r="J324" s="849">
        <v>69</v>
      </c>
      <c r="K324" s="850">
        <v>17020.570007324219</v>
      </c>
    </row>
    <row r="325" spans="1:11" ht="14.4" customHeight="1" thickBot="1" x14ac:dyDescent="0.35">
      <c r="A325" s="839" t="s">
        <v>555</v>
      </c>
      <c r="B325" s="840" t="s">
        <v>556</v>
      </c>
      <c r="C325" s="843" t="s">
        <v>583</v>
      </c>
      <c r="D325" s="864" t="s">
        <v>584</v>
      </c>
      <c r="E325" s="843" t="s">
        <v>1832</v>
      </c>
      <c r="F325" s="864" t="s">
        <v>1833</v>
      </c>
      <c r="G325" s="843" t="s">
        <v>2109</v>
      </c>
      <c r="H325" s="843" t="s">
        <v>2110</v>
      </c>
      <c r="I325" s="851">
        <v>269.10000610351563</v>
      </c>
      <c r="J325" s="851">
        <v>29</v>
      </c>
      <c r="K325" s="852">
        <v>7803.8999633789063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36.637499999999996</v>
      </c>
      <c r="D6" s="491"/>
      <c r="E6" s="491"/>
      <c r="F6" s="490"/>
      <c r="G6" s="492">
        <f ca="1">SUM(Tabulka[05 h_vram])/2</f>
        <v>21118.950000000004</v>
      </c>
      <c r="H6" s="491">
        <f ca="1">SUM(Tabulka[06 h_naduv])/2</f>
        <v>652.5</v>
      </c>
      <c r="I6" s="491">
        <f ca="1">SUM(Tabulka[07 h_nadzk])/2</f>
        <v>1230.7</v>
      </c>
      <c r="J6" s="490">
        <f ca="1">SUM(Tabulka[08 h_oon])/2</f>
        <v>6452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455346</v>
      </c>
      <c r="N6" s="491">
        <f ca="1">SUM(Tabulka[12 m_oc])/2</f>
        <v>455346</v>
      </c>
      <c r="O6" s="490">
        <f ca="1">SUM(Tabulka[13 m_sk])/2</f>
        <v>10287548</v>
      </c>
      <c r="P6" s="489">
        <f ca="1">SUM(Tabulka[14_vzsk])/2</f>
        <v>0</v>
      </c>
      <c r="Q6" s="489">
        <f ca="1">SUM(Tabulka[15_vzpl])/2</f>
        <v>17198.924731182797</v>
      </c>
      <c r="R6" s="488">
        <f ca="1">IF(Q6=0,0,P6/Q6)</f>
        <v>0</v>
      </c>
      <c r="S6" s="487">
        <f ca="1">Q6-P6</f>
        <v>17198.924731182797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9.3500000000000014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1185.2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352242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352242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5360480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8865.5913978494627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8865.5913978494627</v>
      </c>
    </row>
    <row r="9" spans="1:19" x14ac:dyDescent="0.3">
      <c r="A9" s="469">
        <v>99</v>
      </c>
      <c r="B9" s="468" t="s">
        <v>2119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8865.5913978494627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8865.5913978494627</v>
      </c>
    </row>
    <row r="10" spans="1:19" x14ac:dyDescent="0.3">
      <c r="A10" s="469">
        <v>102</v>
      </c>
      <c r="B10" s="468" t="s">
        <v>2120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1962.8000000000002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775.7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155361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155361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2693618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103</v>
      </c>
      <c r="B11" s="468" t="s">
        <v>2121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3175.2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196881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196881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2666862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2112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26.1875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15260.15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45.5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3158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103104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103104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4788815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8333.3333333333339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8333.3333333333339</v>
      </c>
    </row>
    <row r="13" spans="1:19" x14ac:dyDescent="0.3">
      <c r="A13" s="469">
        <v>303</v>
      </c>
      <c r="B13" s="468" t="s">
        <v>2122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7.6875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4659.8999999999996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16472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16472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1638103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8333.3333333333339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8333.3333333333339</v>
      </c>
    </row>
    <row r="14" spans="1:19" x14ac:dyDescent="0.3">
      <c r="A14" s="469">
        <v>304</v>
      </c>
      <c r="B14" s="468" t="s">
        <v>2123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7092.5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1825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2399012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2124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8734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8734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329301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416</v>
      </c>
      <c r="B16" s="468" t="s">
        <v>2125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80122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636</v>
      </c>
      <c r="B17" s="468" t="s">
        <v>2126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642</v>
      </c>
      <c r="B18" s="468" t="s">
        <v>2127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1902.25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30396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30396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342277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 t="s">
        <v>2113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720.8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138253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30</v>
      </c>
      <c r="B20" s="468" t="s">
        <v>2128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720.8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138253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t="s">
        <v>301</v>
      </c>
    </row>
    <row r="22" spans="1:19" x14ac:dyDescent="0.3">
      <c r="A22" s="222" t="s">
        <v>201</v>
      </c>
    </row>
    <row r="23" spans="1:19" x14ac:dyDescent="0.3">
      <c r="A23" s="223" t="s">
        <v>271</v>
      </c>
    </row>
    <row r="24" spans="1:19" x14ac:dyDescent="0.3">
      <c r="A24" s="461" t="s">
        <v>270</v>
      </c>
    </row>
    <row r="25" spans="1:19" x14ac:dyDescent="0.3">
      <c r="A25" s="374" t="s">
        <v>233</v>
      </c>
    </row>
    <row r="26" spans="1:19" x14ac:dyDescent="0.3">
      <c r="A26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18728.579458352568</v>
      </c>
      <c r="D4" s="280">
        <f ca="1">IF(ISERROR(VLOOKUP("Náklady celkem",INDIRECT("HI!$A:$G"),5,0)),0,VLOOKUP("Náklady celkem",INDIRECT("HI!$A:$G"),5,0))</f>
        <v>19259.715159999996</v>
      </c>
      <c r="E4" s="281">
        <f ca="1">IF(C4=0,0,D4/C4)</f>
        <v>1.028359636288942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458.33332901000972</v>
      </c>
      <c r="D7" s="288">
        <f>IF(ISERROR(HI!E5),"",HI!E5)</f>
        <v>579.09443999999996</v>
      </c>
      <c r="E7" s="285">
        <f t="shared" ref="E7:E15" si="0">IF(C7=0,0,D7/C7)</f>
        <v>1.2634787900998421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0.87146369561133274</v>
      </c>
      <c r="E8" s="285">
        <f t="shared" si="0"/>
        <v>0.96829299512370304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0.10703043022035677</v>
      </c>
      <c r="E9" s="285">
        <f>IF(C9=0,0,D9/C9)</f>
        <v>0.35676810073452259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0.50986573149281056</v>
      </c>
      <c r="E11" s="285">
        <f t="shared" si="0"/>
        <v>0.84977621915468426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0.91835073740684536</v>
      </c>
      <c r="E12" s="285">
        <f t="shared" si="0"/>
        <v>1.1479384217585566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1299.8164127197265</v>
      </c>
      <c r="D15" s="288">
        <f>IF(ISERROR(HI!E6),"",HI!E6)</f>
        <v>1186.6617600000002</v>
      </c>
      <c r="E15" s="285">
        <f t="shared" si="0"/>
        <v>0.91294566554751966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13751.208414550783</v>
      </c>
      <c r="D16" s="284">
        <f ca="1">IF(ISERROR(VLOOKUP("Osobní náklady (Kč) *",INDIRECT("HI!$A:$G"),5,0)),0,VLOOKUP("Osobní náklady (Kč) *",INDIRECT("HI!$A:$G"),5,0))</f>
        <v>13959.188709999999</v>
      </c>
      <c r="E16" s="285">
        <f ca="1">IF(C16=0,0,D16/C16)</f>
        <v>1.0151245104560513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22166.352219999997</v>
      </c>
      <c r="D18" s="303">
        <f ca="1">IF(ISERROR(VLOOKUP("Výnosy celkem",INDIRECT("HI!$A:$G"),5,0)),0,VLOOKUP("Výnosy celkem",INDIRECT("HI!$A:$G"),5,0))</f>
        <v>23703.349980000003</v>
      </c>
      <c r="E18" s="304">
        <f t="shared" ref="E18:E31" ca="1" si="1">IF(C18=0,0,D18/C18)</f>
        <v>1.0693392284280867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8996.0522199999978</v>
      </c>
      <c r="D19" s="284">
        <f ca="1">IF(ISERROR(VLOOKUP("Ambulance *",INDIRECT("HI!$A:$G"),5,0)),0,VLOOKUP("Ambulance *",INDIRECT("HI!$A:$G"),5,0))</f>
        <v>9266.8399800000007</v>
      </c>
      <c r="E19" s="285">
        <f t="shared" ca="1" si="1"/>
        <v>1.0301007323410138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1.0301007323410138</v>
      </c>
      <c r="E20" s="285">
        <f t="shared" si="1"/>
        <v>1.0301007323410138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1.0301007323410136</v>
      </c>
      <c r="E21" s="285">
        <f t="shared" si="1"/>
        <v>1.0301007323410136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1.1236466995674876</v>
      </c>
      <c r="E23" s="285">
        <f t="shared" si="1"/>
        <v>1.321937293608809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13170.3</v>
      </c>
      <c r="D24" s="284">
        <f ca="1">IF(ISERROR(VLOOKUP("Hospitalizace *",INDIRECT("HI!$A:$G"),5,0)),0,VLOOKUP("Hospitalizace *",INDIRECT("HI!$A:$G"),5,0))</f>
        <v>14436.510000000002</v>
      </c>
      <c r="E24" s="285">
        <f ca="1">IF(C24=0,0,D24/C24)</f>
        <v>1.0961413179654225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1.0961413179654222</v>
      </c>
      <c r="E25" s="285">
        <f t="shared" si="1"/>
        <v>1.0961413179654222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1.0961413179654222</v>
      </c>
      <c r="E26" s="285">
        <f t="shared" si="1"/>
        <v>1.0961413179654222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1.1287128712871286</v>
      </c>
      <c r="E29" s="285">
        <f t="shared" si="1"/>
        <v>1.1881188118811881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0.76455026455026454</v>
      </c>
      <c r="E30" s="285">
        <f t="shared" si="1"/>
        <v>0.76455026455026454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0.79352873238108712</v>
      </c>
      <c r="E31" s="285">
        <f t="shared" si="1"/>
        <v>0.83529340250640749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2118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9.3500000000000014</v>
      </c>
      <c r="F4" s="498"/>
      <c r="G4" s="498"/>
      <c r="H4" s="498"/>
      <c r="I4" s="498">
        <v>1420.8</v>
      </c>
      <c r="J4" s="498">
        <v>143.5</v>
      </c>
      <c r="K4" s="498">
        <v>284.5</v>
      </c>
      <c r="L4" s="498">
        <v>846</v>
      </c>
      <c r="M4" s="498"/>
      <c r="N4" s="498"/>
      <c r="O4" s="498">
        <v>143000</v>
      </c>
      <c r="P4" s="498">
        <v>143000</v>
      </c>
      <c r="Q4" s="498">
        <v>1452258</v>
      </c>
      <c r="R4" s="498"/>
      <c r="S4" s="498">
        <v>2216.3978494623657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2216.3978494623657</v>
      </c>
    </row>
    <row r="6" spans="1:19" x14ac:dyDescent="0.3">
      <c r="A6" s="505" t="s">
        <v>213</v>
      </c>
      <c r="B6" s="504">
        <v>3</v>
      </c>
      <c r="C6">
        <v>1</v>
      </c>
      <c r="D6">
        <v>102</v>
      </c>
      <c r="E6">
        <v>3.45</v>
      </c>
      <c r="I6">
        <v>482</v>
      </c>
      <c r="J6">
        <v>58</v>
      </c>
      <c r="K6">
        <v>178.5</v>
      </c>
      <c r="L6">
        <v>641</v>
      </c>
      <c r="O6">
        <v>28500</v>
      </c>
      <c r="P6">
        <v>28500</v>
      </c>
      <c r="Q6">
        <v>670609</v>
      </c>
    </row>
    <row r="7" spans="1:19" x14ac:dyDescent="0.3">
      <c r="A7" s="503" t="s">
        <v>214</v>
      </c>
      <c r="B7" s="502">
        <v>4</v>
      </c>
      <c r="C7">
        <v>1</v>
      </c>
      <c r="D7">
        <v>103</v>
      </c>
      <c r="E7">
        <v>5.9</v>
      </c>
      <c r="I7">
        <v>938.8</v>
      </c>
      <c r="J7">
        <v>85.5</v>
      </c>
      <c r="K7">
        <v>106</v>
      </c>
      <c r="L7">
        <v>205</v>
      </c>
      <c r="O7">
        <v>114500</v>
      </c>
      <c r="P7">
        <v>114500</v>
      </c>
      <c r="Q7">
        <v>781649</v>
      </c>
    </row>
    <row r="8" spans="1:19" x14ac:dyDescent="0.3">
      <c r="A8" s="505" t="s">
        <v>215</v>
      </c>
      <c r="B8" s="504">
        <v>5</v>
      </c>
      <c r="C8">
        <v>1</v>
      </c>
      <c r="D8" t="s">
        <v>2112</v>
      </c>
      <c r="E8">
        <v>26.25</v>
      </c>
      <c r="I8">
        <v>4224.3999999999996</v>
      </c>
      <c r="J8">
        <v>22.5</v>
      </c>
      <c r="K8">
        <v>8</v>
      </c>
      <c r="L8">
        <v>808</v>
      </c>
      <c r="O8">
        <v>22178</v>
      </c>
      <c r="P8">
        <v>22178</v>
      </c>
      <c r="Q8">
        <v>1212975</v>
      </c>
      <c r="S8">
        <v>2083.3333333333335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7.75</v>
      </c>
      <c r="I9">
        <v>1247.9000000000001</v>
      </c>
      <c r="J9">
        <v>10.5</v>
      </c>
      <c r="L9">
        <v>333</v>
      </c>
      <c r="O9">
        <v>1000</v>
      </c>
      <c r="P9">
        <v>1000</v>
      </c>
      <c r="Q9">
        <v>410374</v>
      </c>
      <c r="S9">
        <v>2083.3333333333335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12</v>
      </c>
      <c r="I10">
        <v>2088</v>
      </c>
      <c r="L10">
        <v>475</v>
      </c>
      <c r="O10">
        <v>14050</v>
      </c>
      <c r="P10">
        <v>14050</v>
      </c>
      <c r="Q10">
        <v>626212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2</v>
      </c>
      <c r="I11">
        <v>318</v>
      </c>
      <c r="Q11">
        <v>80320</v>
      </c>
    </row>
    <row r="12" spans="1:19" x14ac:dyDescent="0.3">
      <c r="A12" s="505" t="s">
        <v>219</v>
      </c>
      <c r="B12" s="504">
        <v>9</v>
      </c>
      <c r="C12">
        <v>1</v>
      </c>
      <c r="D12">
        <v>416</v>
      </c>
      <c r="E12">
        <v>0.5</v>
      </c>
      <c r="I12">
        <v>92</v>
      </c>
      <c r="K12">
        <v>8</v>
      </c>
      <c r="Q12">
        <v>20283</v>
      </c>
    </row>
    <row r="13" spans="1:19" x14ac:dyDescent="0.3">
      <c r="A13" s="503" t="s">
        <v>220</v>
      </c>
      <c r="B13" s="502">
        <v>10</v>
      </c>
      <c r="C13">
        <v>1</v>
      </c>
      <c r="D13">
        <v>636</v>
      </c>
      <c r="E13">
        <v>1</v>
      </c>
    </row>
    <row r="14" spans="1:19" x14ac:dyDescent="0.3">
      <c r="A14" s="505" t="s">
        <v>221</v>
      </c>
      <c r="B14" s="504">
        <v>11</v>
      </c>
      <c r="C14">
        <v>1</v>
      </c>
      <c r="D14">
        <v>642</v>
      </c>
      <c r="E14">
        <v>3</v>
      </c>
      <c r="I14">
        <v>478.5</v>
      </c>
      <c r="J14">
        <v>12</v>
      </c>
      <c r="O14">
        <v>7128</v>
      </c>
      <c r="P14">
        <v>7128</v>
      </c>
      <c r="Q14">
        <v>75786</v>
      </c>
    </row>
    <row r="15" spans="1:19" x14ac:dyDescent="0.3">
      <c r="A15" s="503" t="s">
        <v>222</v>
      </c>
      <c r="B15" s="502">
        <v>12</v>
      </c>
      <c r="C15">
        <v>1</v>
      </c>
      <c r="D15" t="s">
        <v>2113</v>
      </c>
      <c r="E15">
        <v>1.1000000000000001</v>
      </c>
      <c r="I15">
        <v>189.6</v>
      </c>
      <c r="Q15">
        <v>34016</v>
      </c>
    </row>
    <row r="16" spans="1:19" x14ac:dyDescent="0.3">
      <c r="A16" s="501" t="s">
        <v>210</v>
      </c>
      <c r="B16" s="500">
        <v>2019</v>
      </c>
      <c r="C16">
        <v>1</v>
      </c>
      <c r="D16">
        <v>30</v>
      </c>
      <c r="E16">
        <v>1.1000000000000001</v>
      </c>
      <c r="I16">
        <v>189.6</v>
      </c>
      <c r="Q16">
        <v>34016</v>
      </c>
    </row>
    <row r="17" spans="3:19" x14ac:dyDescent="0.3">
      <c r="C17" t="s">
        <v>2114</v>
      </c>
      <c r="E17">
        <v>36.700000000000003</v>
      </c>
      <c r="I17">
        <v>5834.8</v>
      </c>
      <c r="J17">
        <v>166</v>
      </c>
      <c r="K17">
        <v>292.5</v>
      </c>
      <c r="L17">
        <v>1654</v>
      </c>
      <c r="O17">
        <v>165178</v>
      </c>
      <c r="P17">
        <v>165178</v>
      </c>
      <c r="Q17">
        <v>2699249</v>
      </c>
      <c r="S17">
        <v>4299.7311827956992</v>
      </c>
    </row>
    <row r="18" spans="3:19" x14ac:dyDescent="0.3">
      <c r="C18">
        <v>2</v>
      </c>
      <c r="D18" t="s">
        <v>272</v>
      </c>
      <c r="E18">
        <v>9.3500000000000014</v>
      </c>
      <c r="I18">
        <v>1146</v>
      </c>
      <c r="J18">
        <v>138</v>
      </c>
      <c r="K18">
        <v>241</v>
      </c>
      <c r="L18">
        <v>754</v>
      </c>
      <c r="O18">
        <v>29941</v>
      </c>
      <c r="P18">
        <v>29941</v>
      </c>
      <c r="Q18">
        <v>1184456</v>
      </c>
      <c r="S18">
        <v>2216.3978494623657</v>
      </c>
    </row>
    <row r="19" spans="3:19" x14ac:dyDescent="0.3">
      <c r="C19">
        <v>2</v>
      </c>
      <c r="D19">
        <v>99</v>
      </c>
      <c r="S19">
        <v>2216.3978494623657</v>
      </c>
    </row>
    <row r="20" spans="3:19" x14ac:dyDescent="0.3">
      <c r="C20">
        <v>2</v>
      </c>
      <c r="D20">
        <v>102</v>
      </c>
      <c r="E20">
        <v>3.45</v>
      </c>
      <c r="I20">
        <v>452</v>
      </c>
      <c r="J20">
        <v>69</v>
      </c>
      <c r="K20">
        <v>202.5</v>
      </c>
      <c r="L20">
        <v>550</v>
      </c>
      <c r="O20">
        <v>23055</v>
      </c>
      <c r="P20">
        <v>23055</v>
      </c>
      <c r="Q20">
        <v>611965</v>
      </c>
    </row>
    <row r="21" spans="3:19" x14ac:dyDescent="0.3">
      <c r="C21">
        <v>2</v>
      </c>
      <c r="D21">
        <v>103</v>
      </c>
      <c r="E21">
        <v>5.9</v>
      </c>
      <c r="I21">
        <v>694</v>
      </c>
      <c r="J21">
        <v>69</v>
      </c>
      <c r="K21">
        <v>38.5</v>
      </c>
      <c r="L21">
        <v>204</v>
      </c>
      <c r="O21">
        <v>6886</v>
      </c>
      <c r="P21">
        <v>6886</v>
      </c>
      <c r="Q21">
        <v>572491</v>
      </c>
    </row>
    <row r="22" spans="3:19" x14ac:dyDescent="0.3">
      <c r="C22">
        <v>2</v>
      </c>
      <c r="D22" t="s">
        <v>2112</v>
      </c>
      <c r="E22">
        <v>26.25</v>
      </c>
      <c r="I22">
        <v>3629</v>
      </c>
      <c r="J22">
        <v>10.5</v>
      </c>
      <c r="K22">
        <v>7</v>
      </c>
      <c r="L22">
        <v>728</v>
      </c>
      <c r="O22">
        <v>11056</v>
      </c>
      <c r="P22">
        <v>11056</v>
      </c>
      <c r="Q22">
        <v>1151092</v>
      </c>
      <c r="S22">
        <v>2083.3333333333335</v>
      </c>
    </row>
    <row r="23" spans="3:19" x14ac:dyDescent="0.3">
      <c r="C23">
        <v>2</v>
      </c>
      <c r="D23">
        <v>303</v>
      </c>
      <c r="E23">
        <v>7.75</v>
      </c>
      <c r="I23">
        <v>1138.5</v>
      </c>
      <c r="J23">
        <v>10.5</v>
      </c>
      <c r="L23">
        <v>302</v>
      </c>
      <c r="O23">
        <v>1000</v>
      </c>
      <c r="P23">
        <v>1000</v>
      </c>
      <c r="Q23">
        <v>382942</v>
      </c>
      <c r="S23">
        <v>2083.3333333333335</v>
      </c>
    </row>
    <row r="24" spans="3:19" x14ac:dyDescent="0.3">
      <c r="C24">
        <v>2</v>
      </c>
      <c r="D24">
        <v>304</v>
      </c>
      <c r="E24">
        <v>12</v>
      </c>
      <c r="I24">
        <v>1647.5</v>
      </c>
      <c r="L24">
        <v>426</v>
      </c>
      <c r="O24">
        <v>2300</v>
      </c>
      <c r="P24">
        <v>2300</v>
      </c>
      <c r="Q24">
        <v>587746</v>
      </c>
    </row>
    <row r="25" spans="3:19" x14ac:dyDescent="0.3">
      <c r="C25">
        <v>2</v>
      </c>
      <c r="D25">
        <v>305</v>
      </c>
      <c r="E25">
        <v>2</v>
      </c>
      <c r="I25">
        <v>308.5</v>
      </c>
      <c r="Q25">
        <v>79540</v>
      </c>
    </row>
    <row r="26" spans="3:19" x14ac:dyDescent="0.3">
      <c r="C26">
        <v>2</v>
      </c>
      <c r="D26">
        <v>416</v>
      </c>
      <c r="E26">
        <v>0.5</v>
      </c>
      <c r="I26">
        <v>80</v>
      </c>
      <c r="K26">
        <v>7</v>
      </c>
      <c r="Q26">
        <v>20293</v>
      </c>
    </row>
    <row r="27" spans="3:19" x14ac:dyDescent="0.3">
      <c r="C27">
        <v>2</v>
      </c>
      <c r="D27">
        <v>636</v>
      </c>
      <c r="E27">
        <v>1</v>
      </c>
    </row>
    <row r="28" spans="3:19" x14ac:dyDescent="0.3">
      <c r="C28">
        <v>2</v>
      </c>
      <c r="D28">
        <v>642</v>
      </c>
      <c r="E28">
        <v>3</v>
      </c>
      <c r="I28">
        <v>454.5</v>
      </c>
      <c r="O28">
        <v>7756</v>
      </c>
      <c r="P28">
        <v>7756</v>
      </c>
      <c r="Q28">
        <v>80571</v>
      </c>
    </row>
    <row r="29" spans="3:19" x14ac:dyDescent="0.3">
      <c r="C29">
        <v>2</v>
      </c>
      <c r="D29" t="s">
        <v>2113</v>
      </c>
      <c r="E29">
        <v>1.1000000000000001</v>
      </c>
      <c r="I29">
        <v>158.4</v>
      </c>
      <c r="Q29">
        <v>34571</v>
      </c>
    </row>
    <row r="30" spans="3:19" x14ac:dyDescent="0.3">
      <c r="C30">
        <v>2</v>
      </c>
      <c r="D30">
        <v>30</v>
      </c>
      <c r="E30">
        <v>1.1000000000000001</v>
      </c>
      <c r="I30">
        <v>158.4</v>
      </c>
      <c r="Q30">
        <v>34571</v>
      </c>
    </row>
    <row r="31" spans="3:19" x14ac:dyDescent="0.3">
      <c r="C31" t="s">
        <v>2115</v>
      </c>
      <c r="E31">
        <v>36.700000000000003</v>
      </c>
      <c r="I31">
        <v>4933.3999999999996</v>
      </c>
      <c r="J31">
        <v>148.5</v>
      </c>
      <c r="K31">
        <v>248</v>
      </c>
      <c r="L31">
        <v>1482</v>
      </c>
      <c r="O31">
        <v>40997</v>
      </c>
      <c r="P31">
        <v>40997</v>
      </c>
      <c r="Q31">
        <v>2370119</v>
      </c>
      <c r="S31">
        <v>4299.7311827956992</v>
      </c>
    </row>
    <row r="32" spans="3:19" x14ac:dyDescent="0.3">
      <c r="C32">
        <v>3</v>
      </c>
      <c r="D32" t="s">
        <v>272</v>
      </c>
      <c r="E32">
        <v>9.3500000000000014</v>
      </c>
      <c r="I32">
        <v>1224.8</v>
      </c>
      <c r="J32">
        <v>146</v>
      </c>
      <c r="K32">
        <v>400</v>
      </c>
      <c r="L32">
        <v>862</v>
      </c>
      <c r="O32">
        <v>23377</v>
      </c>
      <c r="P32">
        <v>23377</v>
      </c>
      <c r="Q32">
        <v>1344035</v>
      </c>
      <c r="S32">
        <v>2216.3978494623657</v>
      </c>
    </row>
    <row r="33" spans="3:19" x14ac:dyDescent="0.3">
      <c r="C33">
        <v>3</v>
      </c>
      <c r="D33">
        <v>99</v>
      </c>
      <c r="S33">
        <v>2216.3978494623657</v>
      </c>
    </row>
    <row r="34" spans="3:19" x14ac:dyDescent="0.3">
      <c r="C34">
        <v>3</v>
      </c>
      <c r="D34">
        <v>102</v>
      </c>
      <c r="E34">
        <v>3.45</v>
      </c>
      <c r="I34">
        <v>531.20000000000005</v>
      </c>
      <c r="J34">
        <v>73</v>
      </c>
      <c r="K34">
        <v>231.5</v>
      </c>
      <c r="L34">
        <v>640</v>
      </c>
      <c r="O34">
        <v>23377</v>
      </c>
      <c r="P34">
        <v>23377</v>
      </c>
      <c r="Q34">
        <v>698375</v>
      </c>
    </row>
    <row r="35" spans="3:19" x14ac:dyDescent="0.3">
      <c r="C35">
        <v>3</v>
      </c>
      <c r="D35">
        <v>103</v>
      </c>
      <c r="E35">
        <v>5.9</v>
      </c>
      <c r="I35">
        <v>693.59999999999991</v>
      </c>
      <c r="J35">
        <v>73</v>
      </c>
      <c r="K35">
        <v>168.5</v>
      </c>
      <c r="L35">
        <v>222</v>
      </c>
      <c r="Q35">
        <v>645660</v>
      </c>
    </row>
    <row r="36" spans="3:19" x14ac:dyDescent="0.3">
      <c r="C36">
        <v>3</v>
      </c>
      <c r="D36" t="s">
        <v>2112</v>
      </c>
      <c r="E36">
        <v>26.25</v>
      </c>
      <c r="I36">
        <v>3534.75</v>
      </c>
      <c r="J36">
        <v>84</v>
      </c>
      <c r="K36">
        <v>25.5</v>
      </c>
      <c r="L36">
        <v>822</v>
      </c>
      <c r="O36">
        <v>36978</v>
      </c>
      <c r="P36">
        <v>36978</v>
      </c>
      <c r="Q36">
        <v>1205183</v>
      </c>
      <c r="S36">
        <v>2083.3333333333335</v>
      </c>
    </row>
    <row r="37" spans="3:19" x14ac:dyDescent="0.3">
      <c r="C37">
        <v>3</v>
      </c>
      <c r="D37">
        <v>303</v>
      </c>
      <c r="E37">
        <v>7.75</v>
      </c>
      <c r="I37">
        <v>1122</v>
      </c>
      <c r="J37">
        <v>18</v>
      </c>
      <c r="K37">
        <v>20.5</v>
      </c>
      <c r="L37">
        <v>416</v>
      </c>
      <c r="O37">
        <v>7636</v>
      </c>
      <c r="P37">
        <v>7636</v>
      </c>
      <c r="Q37">
        <v>441314</v>
      </c>
      <c r="S37">
        <v>2083.3333333333335</v>
      </c>
    </row>
    <row r="38" spans="3:19" x14ac:dyDescent="0.3">
      <c r="C38">
        <v>3</v>
      </c>
      <c r="D38">
        <v>304</v>
      </c>
      <c r="E38">
        <v>12</v>
      </c>
      <c r="I38">
        <v>1534.5</v>
      </c>
      <c r="J38">
        <v>6</v>
      </c>
      <c r="L38">
        <v>406</v>
      </c>
      <c r="O38">
        <v>15352</v>
      </c>
      <c r="P38">
        <v>15352</v>
      </c>
      <c r="Q38">
        <v>561814</v>
      </c>
    </row>
    <row r="39" spans="3:19" x14ac:dyDescent="0.3">
      <c r="C39">
        <v>3</v>
      </c>
      <c r="D39">
        <v>305</v>
      </c>
      <c r="E39">
        <v>2</v>
      </c>
      <c r="I39">
        <v>328</v>
      </c>
      <c r="O39">
        <v>6234</v>
      </c>
      <c r="P39">
        <v>6234</v>
      </c>
      <c r="Q39">
        <v>85955</v>
      </c>
    </row>
    <row r="40" spans="3:19" x14ac:dyDescent="0.3">
      <c r="C40">
        <v>3</v>
      </c>
      <c r="D40">
        <v>416</v>
      </c>
      <c r="E40">
        <v>0.5</v>
      </c>
      <c r="I40">
        <v>84</v>
      </c>
      <c r="K40">
        <v>5</v>
      </c>
      <c r="Q40">
        <v>19771</v>
      </c>
    </row>
    <row r="41" spans="3:19" x14ac:dyDescent="0.3">
      <c r="C41">
        <v>3</v>
      </c>
      <c r="D41">
        <v>636</v>
      </c>
      <c r="E41">
        <v>1</v>
      </c>
    </row>
    <row r="42" spans="3:19" x14ac:dyDescent="0.3">
      <c r="C42">
        <v>3</v>
      </c>
      <c r="D42">
        <v>642</v>
      </c>
      <c r="E42">
        <v>3</v>
      </c>
      <c r="I42">
        <v>466.25</v>
      </c>
      <c r="J42">
        <v>60</v>
      </c>
      <c r="O42">
        <v>7756</v>
      </c>
      <c r="P42">
        <v>7756</v>
      </c>
      <c r="Q42">
        <v>96329</v>
      </c>
    </row>
    <row r="43" spans="3:19" x14ac:dyDescent="0.3">
      <c r="C43">
        <v>3</v>
      </c>
      <c r="D43" t="s">
        <v>2113</v>
      </c>
      <c r="E43">
        <v>1.1000000000000001</v>
      </c>
      <c r="I43">
        <v>180.8</v>
      </c>
      <c r="Q43">
        <v>34812</v>
      </c>
    </row>
    <row r="44" spans="3:19" x14ac:dyDescent="0.3">
      <c r="C44">
        <v>3</v>
      </c>
      <c r="D44">
        <v>30</v>
      </c>
      <c r="E44">
        <v>1.1000000000000001</v>
      </c>
      <c r="I44">
        <v>180.8</v>
      </c>
      <c r="Q44">
        <v>34812</v>
      </c>
    </row>
    <row r="45" spans="3:19" x14ac:dyDescent="0.3">
      <c r="C45" t="s">
        <v>2116</v>
      </c>
      <c r="E45">
        <v>36.700000000000003</v>
      </c>
      <c r="I45">
        <v>4940.3500000000004</v>
      </c>
      <c r="J45">
        <v>230</v>
      </c>
      <c r="K45">
        <v>425.5</v>
      </c>
      <c r="L45">
        <v>1684</v>
      </c>
      <c r="O45">
        <v>60355</v>
      </c>
      <c r="P45">
        <v>60355</v>
      </c>
      <c r="Q45">
        <v>2584030</v>
      </c>
      <c r="S45">
        <v>4299.7311827956992</v>
      </c>
    </row>
    <row r="46" spans="3:19" x14ac:dyDescent="0.3">
      <c r="C46">
        <v>4</v>
      </c>
      <c r="D46" t="s">
        <v>272</v>
      </c>
      <c r="E46">
        <v>9.3500000000000014</v>
      </c>
      <c r="I46">
        <v>1346.4</v>
      </c>
      <c r="J46">
        <v>68.5</v>
      </c>
      <c r="K46">
        <v>259.7</v>
      </c>
      <c r="L46">
        <v>832</v>
      </c>
      <c r="O46">
        <v>155924</v>
      </c>
      <c r="P46">
        <v>155924</v>
      </c>
      <c r="Q46">
        <v>1379731</v>
      </c>
      <c r="S46">
        <v>2216.3978494623657</v>
      </c>
    </row>
    <row r="47" spans="3:19" x14ac:dyDescent="0.3">
      <c r="C47">
        <v>4</v>
      </c>
      <c r="D47">
        <v>99</v>
      </c>
      <c r="S47">
        <v>2216.3978494623657</v>
      </c>
    </row>
    <row r="48" spans="3:19" x14ac:dyDescent="0.3">
      <c r="C48">
        <v>4</v>
      </c>
      <c r="D48">
        <v>102</v>
      </c>
      <c r="E48">
        <v>3.45</v>
      </c>
      <c r="I48">
        <v>497.6</v>
      </c>
      <c r="K48">
        <v>163.19999999999999</v>
      </c>
      <c r="L48">
        <v>634</v>
      </c>
      <c r="O48">
        <v>80429</v>
      </c>
      <c r="P48">
        <v>80429</v>
      </c>
      <c r="Q48">
        <v>712669</v>
      </c>
    </row>
    <row r="49" spans="3:19" x14ac:dyDescent="0.3">
      <c r="C49">
        <v>4</v>
      </c>
      <c r="D49">
        <v>103</v>
      </c>
      <c r="E49">
        <v>5.9</v>
      </c>
      <c r="I49">
        <v>848.8</v>
      </c>
      <c r="J49">
        <v>68.5</v>
      </c>
      <c r="K49">
        <v>96.5</v>
      </c>
      <c r="L49">
        <v>198</v>
      </c>
      <c r="O49">
        <v>75495</v>
      </c>
      <c r="P49">
        <v>75495</v>
      </c>
      <c r="Q49">
        <v>667062</v>
      </c>
    </row>
    <row r="50" spans="3:19" x14ac:dyDescent="0.3">
      <c r="C50">
        <v>4</v>
      </c>
      <c r="D50" t="s">
        <v>2112</v>
      </c>
      <c r="E50">
        <v>26</v>
      </c>
      <c r="I50">
        <v>3872</v>
      </c>
      <c r="J50">
        <v>39.5</v>
      </c>
      <c r="K50">
        <v>5</v>
      </c>
      <c r="L50">
        <v>800</v>
      </c>
      <c r="O50">
        <v>32892</v>
      </c>
      <c r="P50">
        <v>32892</v>
      </c>
      <c r="Q50">
        <v>1219565</v>
      </c>
      <c r="S50">
        <v>2083.3333333333335</v>
      </c>
    </row>
    <row r="51" spans="3:19" x14ac:dyDescent="0.3">
      <c r="C51">
        <v>4</v>
      </c>
      <c r="D51">
        <v>303</v>
      </c>
      <c r="E51">
        <v>7.5</v>
      </c>
      <c r="I51">
        <v>1151.5</v>
      </c>
      <c r="J51">
        <v>11.5</v>
      </c>
      <c r="L51">
        <v>282</v>
      </c>
      <c r="O51">
        <v>6836</v>
      </c>
      <c r="P51">
        <v>6836</v>
      </c>
      <c r="Q51">
        <v>403473</v>
      </c>
      <c r="S51">
        <v>2083.3333333333335</v>
      </c>
    </row>
    <row r="52" spans="3:19" x14ac:dyDescent="0.3">
      <c r="C52">
        <v>4</v>
      </c>
      <c r="D52">
        <v>304</v>
      </c>
      <c r="E52">
        <v>12</v>
      </c>
      <c r="I52">
        <v>1822.5</v>
      </c>
      <c r="L52">
        <v>518</v>
      </c>
      <c r="O52">
        <v>5800</v>
      </c>
      <c r="P52">
        <v>5800</v>
      </c>
      <c r="Q52">
        <v>623240</v>
      </c>
    </row>
    <row r="53" spans="3:19" x14ac:dyDescent="0.3">
      <c r="C53">
        <v>4</v>
      </c>
      <c r="D53">
        <v>305</v>
      </c>
      <c r="E53">
        <v>2</v>
      </c>
      <c r="I53">
        <v>311</v>
      </c>
      <c r="O53">
        <v>2500</v>
      </c>
      <c r="P53">
        <v>2500</v>
      </c>
      <c r="Q53">
        <v>83486</v>
      </c>
    </row>
    <row r="54" spans="3:19" x14ac:dyDescent="0.3">
      <c r="C54">
        <v>4</v>
      </c>
      <c r="D54">
        <v>416</v>
      </c>
      <c r="E54">
        <v>0.5</v>
      </c>
      <c r="I54">
        <v>84</v>
      </c>
      <c r="K54">
        <v>5</v>
      </c>
      <c r="Q54">
        <v>19775</v>
      </c>
    </row>
    <row r="55" spans="3:19" x14ac:dyDescent="0.3">
      <c r="C55">
        <v>4</v>
      </c>
      <c r="D55">
        <v>636</v>
      </c>
      <c r="E55">
        <v>1</v>
      </c>
      <c r="O55">
        <v>10000</v>
      </c>
      <c r="P55">
        <v>10000</v>
      </c>
    </row>
    <row r="56" spans="3:19" x14ac:dyDescent="0.3">
      <c r="C56">
        <v>4</v>
      </c>
      <c r="D56">
        <v>642</v>
      </c>
      <c r="E56">
        <v>3</v>
      </c>
      <c r="I56">
        <v>503</v>
      </c>
      <c r="J56">
        <v>28</v>
      </c>
      <c r="O56">
        <v>7756</v>
      </c>
      <c r="P56">
        <v>7756</v>
      </c>
      <c r="Q56">
        <v>89591</v>
      </c>
    </row>
    <row r="57" spans="3:19" x14ac:dyDescent="0.3">
      <c r="C57">
        <v>4</v>
      </c>
      <c r="D57" t="s">
        <v>2113</v>
      </c>
      <c r="E57">
        <v>1.1000000000000001</v>
      </c>
      <c r="I57">
        <v>192</v>
      </c>
      <c r="Q57">
        <v>34854</v>
      </c>
    </row>
    <row r="58" spans="3:19" x14ac:dyDescent="0.3">
      <c r="C58">
        <v>4</v>
      </c>
      <c r="D58">
        <v>30</v>
      </c>
      <c r="E58">
        <v>1.1000000000000001</v>
      </c>
      <c r="I58">
        <v>192</v>
      </c>
      <c r="Q58">
        <v>34854</v>
      </c>
    </row>
    <row r="59" spans="3:19" x14ac:dyDescent="0.3">
      <c r="C59" t="s">
        <v>2117</v>
      </c>
      <c r="E59">
        <v>36.450000000000003</v>
      </c>
      <c r="I59">
        <v>5410.4</v>
      </c>
      <c r="J59">
        <v>108</v>
      </c>
      <c r="K59">
        <v>264.7</v>
      </c>
      <c r="L59">
        <v>1632</v>
      </c>
      <c r="O59">
        <v>188816</v>
      </c>
      <c r="P59">
        <v>188816</v>
      </c>
      <c r="Q59">
        <v>2634150</v>
      </c>
      <c r="S59">
        <v>4299.7311827956992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2134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8386934.7499999972</v>
      </c>
      <c r="C3" s="344">
        <f t="shared" ref="C3:Z3" si="0">SUBTOTAL(9,C6:C1048576)</f>
        <v>17</v>
      </c>
      <c r="D3" s="344"/>
      <c r="E3" s="344">
        <f>SUBTOTAL(9,E6:E1048576)/4</f>
        <v>8996052.2199999969</v>
      </c>
      <c r="F3" s="344"/>
      <c r="G3" s="344">
        <f t="shared" si="0"/>
        <v>18</v>
      </c>
      <c r="H3" s="344">
        <f>SUBTOTAL(9,H6:H1048576)/4</f>
        <v>9266839.9800000004</v>
      </c>
      <c r="I3" s="347">
        <f>IF(B3&lt;&gt;0,H3/B3,"")</f>
        <v>1.1049138041761923</v>
      </c>
      <c r="J3" s="345">
        <f>IF(E3&lt;&gt;0,H3/E3,"")</f>
        <v>1.0301007323410138</v>
      </c>
      <c r="K3" s="346">
        <f t="shared" si="0"/>
        <v>210929.66</v>
      </c>
      <c r="L3" s="346"/>
      <c r="M3" s="344">
        <f t="shared" si="0"/>
        <v>2.6824426890972011</v>
      </c>
      <c r="N3" s="344">
        <f t="shared" si="0"/>
        <v>189299.47999999998</v>
      </c>
      <c r="O3" s="344"/>
      <c r="P3" s="344">
        <f t="shared" si="0"/>
        <v>3</v>
      </c>
      <c r="Q3" s="344">
        <f t="shared" si="0"/>
        <v>44464.58</v>
      </c>
      <c r="R3" s="347">
        <f>IF(K3&lt;&gt;0,Q3/K3,"")</f>
        <v>0.21080288092248384</v>
      </c>
      <c r="S3" s="347">
        <f>IF(N3&lt;&gt;0,Q3/N3,"")</f>
        <v>0.23489013282022753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2129</v>
      </c>
      <c r="B6" s="871">
        <v>8386934.7499999925</v>
      </c>
      <c r="C6" s="872">
        <v>1</v>
      </c>
      <c r="D6" s="872">
        <v>0.93229058090105144</v>
      </c>
      <c r="E6" s="871">
        <v>8996052.2199999988</v>
      </c>
      <c r="F6" s="872">
        <v>1.0726269475269266</v>
      </c>
      <c r="G6" s="872">
        <v>1</v>
      </c>
      <c r="H6" s="871">
        <v>9266839.9800000004</v>
      </c>
      <c r="I6" s="872">
        <v>1.104913804176193</v>
      </c>
      <c r="J6" s="872">
        <v>1.0301007323410136</v>
      </c>
      <c r="K6" s="871">
        <v>105464.83</v>
      </c>
      <c r="L6" s="872">
        <v>1</v>
      </c>
      <c r="M6" s="872">
        <v>1.1142643392364311</v>
      </c>
      <c r="N6" s="871">
        <v>94649.74</v>
      </c>
      <c r="O6" s="872">
        <v>0.89745311304251862</v>
      </c>
      <c r="P6" s="872">
        <v>1</v>
      </c>
      <c r="Q6" s="871">
        <v>22232.29</v>
      </c>
      <c r="R6" s="872">
        <v>0.21080288092248384</v>
      </c>
      <c r="S6" s="872">
        <v>0.2348901328202275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2130</v>
      </c>
      <c r="B7" s="874">
        <v>344.44</v>
      </c>
      <c r="C7" s="875">
        <v>1</v>
      </c>
      <c r="D7" s="875"/>
      <c r="E7" s="874"/>
      <c r="F7" s="875"/>
      <c r="G7" s="875"/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2131</v>
      </c>
      <c r="B8" s="874">
        <v>5956509.9799999949</v>
      </c>
      <c r="C8" s="875">
        <v>1</v>
      </c>
      <c r="D8" s="875">
        <v>0.95051127647013189</v>
      </c>
      <c r="E8" s="874">
        <v>6266637.8900000006</v>
      </c>
      <c r="F8" s="875">
        <v>1.0520653723474507</v>
      </c>
      <c r="G8" s="875">
        <v>1</v>
      </c>
      <c r="H8" s="874">
        <v>6148963.2900000038</v>
      </c>
      <c r="I8" s="875">
        <v>1.0323097435656456</v>
      </c>
      <c r="J8" s="875">
        <v>0.98122205206913637</v>
      </c>
      <c r="K8" s="874">
        <v>105164</v>
      </c>
      <c r="L8" s="875">
        <v>1</v>
      </c>
      <c r="M8" s="875">
        <v>1.1190040434134922</v>
      </c>
      <c r="N8" s="874">
        <v>93980</v>
      </c>
      <c r="O8" s="875">
        <v>0.89365182001445365</v>
      </c>
      <c r="P8" s="875">
        <v>1</v>
      </c>
      <c r="Q8" s="874">
        <v>20950</v>
      </c>
      <c r="R8" s="875">
        <v>0.19921265832414134</v>
      </c>
      <c r="S8" s="875">
        <v>0.22291977016386466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x14ac:dyDescent="0.3">
      <c r="A9" s="880" t="s">
        <v>2132</v>
      </c>
      <c r="B9" s="874">
        <v>2300282.3199999975</v>
      </c>
      <c r="C9" s="875">
        <v>1</v>
      </c>
      <c r="D9" s="875">
        <v>0.88224271926792897</v>
      </c>
      <c r="E9" s="874">
        <v>2607312.3299999973</v>
      </c>
      <c r="F9" s="875">
        <v>1.1334749249387788</v>
      </c>
      <c r="G9" s="875">
        <v>1</v>
      </c>
      <c r="H9" s="874">
        <v>2979883.3699999969</v>
      </c>
      <c r="I9" s="875">
        <v>1.2954424524725296</v>
      </c>
      <c r="J9" s="875">
        <v>1.1428946719244795</v>
      </c>
      <c r="K9" s="874"/>
      <c r="L9" s="875"/>
      <c r="M9" s="875"/>
      <c r="N9" s="874"/>
      <c r="O9" s="875"/>
      <c r="P9" s="875"/>
      <c r="Q9" s="874"/>
      <c r="R9" s="875"/>
      <c r="S9" s="875"/>
      <c r="T9" s="874"/>
      <c r="U9" s="875"/>
      <c r="V9" s="875"/>
      <c r="W9" s="874"/>
      <c r="X9" s="875"/>
      <c r="Y9" s="875"/>
      <c r="Z9" s="874"/>
      <c r="AA9" s="875"/>
      <c r="AB9" s="876"/>
    </row>
    <row r="10" spans="1:28" ht="14.4" customHeight="1" thickBot="1" x14ac:dyDescent="0.35">
      <c r="A10" s="881" t="s">
        <v>2133</v>
      </c>
      <c r="B10" s="877">
        <v>129798.01000000001</v>
      </c>
      <c r="C10" s="878">
        <v>1</v>
      </c>
      <c r="D10" s="878">
        <v>1.0630293525085586</v>
      </c>
      <c r="E10" s="877">
        <v>122102</v>
      </c>
      <c r="F10" s="878">
        <v>0.94070779667577331</v>
      </c>
      <c r="G10" s="878">
        <v>1</v>
      </c>
      <c r="H10" s="877">
        <v>137993.32</v>
      </c>
      <c r="I10" s="878">
        <v>1.0631389495108592</v>
      </c>
      <c r="J10" s="878">
        <v>1.1301479091251576</v>
      </c>
      <c r="K10" s="877">
        <v>300.83</v>
      </c>
      <c r="L10" s="878">
        <v>1</v>
      </c>
      <c r="M10" s="878">
        <v>0.44917430644727802</v>
      </c>
      <c r="N10" s="877">
        <v>669.74</v>
      </c>
      <c r="O10" s="878">
        <v>2.2263072167004623</v>
      </c>
      <c r="P10" s="878">
        <v>1</v>
      </c>
      <c r="Q10" s="877">
        <v>1282.29</v>
      </c>
      <c r="R10" s="878">
        <v>4.2625070637901805</v>
      </c>
      <c r="S10" s="878">
        <v>1.9146086541045779</v>
      </c>
      <c r="T10" s="877"/>
      <c r="U10" s="878"/>
      <c r="V10" s="878"/>
      <c r="W10" s="877"/>
      <c r="X10" s="878"/>
      <c r="Y10" s="878"/>
      <c r="Z10" s="877"/>
      <c r="AA10" s="878"/>
      <c r="AB10" s="879"/>
    </row>
    <row r="11" spans="1:28" ht="14.4" customHeight="1" thickBot="1" x14ac:dyDescent="0.35"/>
    <row r="12" spans="1:28" ht="14.4" customHeight="1" x14ac:dyDescent="0.3">
      <c r="A12" s="870" t="s">
        <v>574</v>
      </c>
      <c r="B12" s="871">
        <v>5051243</v>
      </c>
      <c r="C12" s="872">
        <v>1</v>
      </c>
      <c r="D12" s="872">
        <v>0.97912506728156512</v>
      </c>
      <c r="E12" s="871">
        <v>5158935.43</v>
      </c>
      <c r="F12" s="872">
        <v>1.0213199859915667</v>
      </c>
      <c r="G12" s="872">
        <v>1</v>
      </c>
      <c r="H12" s="871">
        <v>4867420.2699999996</v>
      </c>
      <c r="I12" s="872">
        <v>0.96360841677979059</v>
      </c>
      <c r="J12" s="873">
        <v>0.94349315591259486</v>
      </c>
    </row>
    <row r="13" spans="1:28" ht="14.4" customHeight="1" x14ac:dyDescent="0.3">
      <c r="A13" s="880" t="s">
        <v>2135</v>
      </c>
      <c r="B13" s="874">
        <v>5034951.8899999997</v>
      </c>
      <c r="C13" s="875">
        <v>1</v>
      </c>
      <c r="D13" s="875">
        <v>0.97784940572076529</v>
      </c>
      <c r="E13" s="874">
        <v>5149005.42</v>
      </c>
      <c r="F13" s="875">
        <v>1.022652357458772</v>
      </c>
      <c r="G13" s="875">
        <v>1</v>
      </c>
      <c r="H13" s="874">
        <v>4857805.3599999994</v>
      </c>
      <c r="I13" s="875">
        <v>0.96481663899275105</v>
      </c>
      <c r="J13" s="876">
        <v>0.94344537706856779</v>
      </c>
    </row>
    <row r="14" spans="1:28" ht="14.4" customHeight="1" x14ac:dyDescent="0.3">
      <c r="A14" s="880" t="s">
        <v>2136</v>
      </c>
      <c r="B14" s="874">
        <v>16291.11</v>
      </c>
      <c r="C14" s="875">
        <v>1</v>
      </c>
      <c r="D14" s="875">
        <v>1.640593514004518</v>
      </c>
      <c r="E14" s="874">
        <v>9930.0099999999984</v>
      </c>
      <c r="F14" s="875">
        <v>0.60953550740250351</v>
      </c>
      <c r="G14" s="875">
        <v>1</v>
      </c>
      <c r="H14" s="874">
        <v>9614.91</v>
      </c>
      <c r="I14" s="875">
        <v>0.59019367004458256</v>
      </c>
      <c r="J14" s="876">
        <v>0.96826790708166466</v>
      </c>
    </row>
    <row r="15" spans="1:28" ht="14.4" customHeight="1" x14ac:dyDescent="0.3">
      <c r="A15" s="882" t="s">
        <v>577</v>
      </c>
      <c r="B15" s="883">
        <v>2300626.7599999988</v>
      </c>
      <c r="C15" s="884">
        <v>1</v>
      </c>
      <c r="D15" s="884">
        <v>0.88237482465324801</v>
      </c>
      <c r="E15" s="883">
        <v>2607312.3299999968</v>
      </c>
      <c r="F15" s="884">
        <v>1.133305225920261</v>
      </c>
      <c r="G15" s="884">
        <v>1</v>
      </c>
      <c r="H15" s="883">
        <v>2979538.9299999983</v>
      </c>
      <c r="I15" s="884">
        <v>1.2950987886448821</v>
      </c>
      <c r="J15" s="885">
        <v>1.1427625665391619</v>
      </c>
    </row>
    <row r="16" spans="1:28" ht="14.4" customHeight="1" x14ac:dyDescent="0.3">
      <c r="A16" s="880" t="s">
        <v>2135</v>
      </c>
      <c r="B16" s="874">
        <v>344.44</v>
      </c>
      <c r="C16" s="875">
        <v>1</v>
      </c>
      <c r="D16" s="875">
        <v>9.3683108264316695E-2</v>
      </c>
      <c r="E16" s="874">
        <v>3676.65</v>
      </c>
      <c r="F16" s="875">
        <v>10.674282893972826</v>
      </c>
      <c r="G16" s="875">
        <v>1</v>
      </c>
      <c r="H16" s="874">
        <v>93167.790000000008</v>
      </c>
      <c r="I16" s="875">
        <v>270.49062245964467</v>
      </c>
      <c r="J16" s="876">
        <v>25.340402268369306</v>
      </c>
    </row>
    <row r="17" spans="1:10" ht="14.4" customHeight="1" x14ac:dyDescent="0.3">
      <c r="A17" s="880" t="s">
        <v>2136</v>
      </c>
      <c r="B17" s="874">
        <v>2300282.3199999989</v>
      </c>
      <c r="C17" s="875">
        <v>1</v>
      </c>
      <c r="D17" s="875">
        <v>0.88348855320649222</v>
      </c>
      <c r="E17" s="874">
        <v>2603635.6799999969</v>
      </c>
      <c r="F17" s="875">
        <v>1.1318765776541717</v>
      </c>
      <c r="G17" s="875">
        <v>1</v>
      </c>
      <c r="H17" s="874">
        <v>2886371.1399999983</v>
      </c>
      <c r="I17" s="875">
        <v>1.254789951174341</v>
      </c>
      <c r="J17" s="876">
        <v>1.1085925585410634</v>
      </c>
    </row>
    <row r="18" spans="1:10" ht="14.4" customHeight="1" x14ac:dyDescent="0.3">
      <c r="A18" s="882" t="s">
        <v>2137</v>
      </c>
      <c r="B18" s="883">
        <v>49725</v>
      </c>
      <c r="C18" s="884">
        <v>1</v>
      </c>
      <c r="D18" s="884">
        <v>1.0368015012510425</v>
      </c>
      <c r="E18" s="883">
        <v>47960</v>
      </c>
      <c r="F18" s="884">
        <v>0.96450477626948217</v>
      </c>
      <c r="G18" s="884">
        <v>1</v>
      </c>
      <c r="H18" s="883">
        <v>60232</v>
      </c>
      <c r="I18" s="884">
        <v>1.2113021618903972</v>
      </c>
      <c r="J18" s="885">
        <v>1.2558798999165972</v>
      </c>
    </row>
    <row r="19" spans="1:10" ht="14.4" customHeight="1" x14ac:dyDescent="0.3">
      <c r="A19" s="880" t="s">
        <v>2135</v>
      </c>
      <c r="B19" s="874">
        <v>49725</v>
      </c>
      <c r="C19" s="875">
        <v>1</v>
      </c>
      <c r="D19" s="875">
        <v>1.0368015012510425</v>
      </c>
      <c r="E19" s="874">
        <v>47960</v>
      </c>
      <c r="F19" s="875">
        <v>0.96450477626948217</v>
      </c>
      <c r="G19" s="875">
        <v>1</v>
      </c>
      <c r="H19" s="874">
        <v>60232</v>
      </c>
      <c r="I19" s="875">
        <v>1.2113021618903972</v>
      </c>
      <c r="J19" s="876">
        <v>1.2558798999165972</v>
      </c>
    </row>
    <row r="20" spans="1:10" ht="14.4" customHeight="1" x14ac:dyDescent="0.3">
      <c r="A20" s="882" t="s">
        <v>2138</v>
      </c>
      <c r="B20" s="883">
        <v>845526.71</v>
      </c>
      <c r="C20" s="884">
        <v>1</v>
      </c>
      <c r="D20" s="884">
        <v>0.96292061873969037</v>
      </c>
      <c r="E20" s="883">
        <v>878085.58000000007</v>
      </c>
      <c r="F20" s="884">
        <v>1.038507204580208</v>
      </c>
      <c r="G20" s="884">
        <v>1</v>
      </c>
      <c r="H20" s="883">
        <v>961636.68</v>
      </c>
      <c r="I20" s="884">
        <v>1.1373226518178239</v>
      </c>
      <c r="J20" s="885">
        <v>1.0951514315950843</v>
      </c>
    </row>
    <row r="21" spans="1:10" ht="14.4" customHeight="1" x14ac:dyDescent="0.3">
      <c r="A21" s="880" t="s">
        <v>2135</v>
      </c>
      <c r="B21" s="874">
        <v>845526.71</v>
      </c>
      <c r="C21" s="875">
        <v>1</v>
      </c>
      <c r="D21" s="875">
        <v>0.97260013723638827</v>
      </c>
      <c r="E21" s="874">
        <v>869346.69000000006</v>
      </c>
      <c r="F21" s="875">
        <v>1.0281717652657005</v>
      </c>
      <c r="G21" s="875">
        <v>1</v>
      </c>
      <c r="H21" s="874">
        <v>946390.03</v>
      </c>
      <c r="I21" s="875">
        <v>1.1192905189239972</v>
      </c>
      <c r="J21" s="876">
        <v>1.0886221123128679</v>
      </c>
    </row>
    <row r="22" spans="1:10" ht="14.4" customHeight="1" x14ac:dyDescent="0.3">
      <c r="A22" s="880" t="s">
        <v>2136</v>
      </c>
      <c r="B22" s="874"/>
      <c r="C22" s="875"/>
      <c r="D22" s="875"/>
      <c r="E22" s="874">
        <v>8738.89</v>
      </c>
      <c r="F22" s="875"/>
      <c r="G22" s="875">
        <v>1</v>
      </c>
      <c r="H22" s="874">
        <v>15246.65</v>
      </c>
      <c r="I22" s="875"/>
      <c r="J22" s="876">
        <v>1.7446895429511071</v>
      </c>
    </row>
    <row r="23" spans="1:10" ht="14.4" customHeight="1" x14ac:dyDescent="0.3">
      <c r="A23" s="882" t="s">
        <v>580</v>
      </c>
      <c r="B23" s="883">
        <v>139813.28000000006</v>
      </c>
      <c r="C23" s="884">
        <v>1</v>
      </c>
      <c r="D23" s="884">
        <v>0.46027717774044968</v>
      </c>
      <c r="E23" s="883">
        <v>303758.8800000003</v>
      </c>
      <c r="F23" s="884">
        <v>2.1726039185977197</v>
      </c>
      <c r="G23" s="884">
        <v>1</v>
      </c>
      <c r="H23" s="883">
        <v>398012.10000000044</v>
      </c>
      <c r="I23" s="884">
        <v>2.8467403096472688</v>
      </c>
      <c r="J23" s="885">
        <v>1.3102895954844187</v>
      </c>
    </row>
    <row r="24" spans="1:10" ht="14.4" customHeight="1" x14ac:dyDescent="0.3">
      <c r="A24" s="880" t="s">
        <v>2135</v>
      </c>
      <c r="B24" s="874"/>
      <c r="C24" s="875"/>
      <c r="D24" s="875"/>
      <c r="E24" s="874">
        <v>2488.8700000000003</v>
      </c>
      <c r="F24" s="875"/>
      <c r="G24" s="875">
        <v>1</v>
      </c>
      <c r="H24" s="874">
        <v>13724.45</v>
      </c>
      <c r="I24" s="875"/>
      <c r="J24" s="876">
        <v>5.5143297962529179</v>
      </c>
    </row>
    <row r="25" spans="1:10" ht="14.4" customHeight="1" thickBot="1" x14ac:dyDescent="0.35">
      <c r="A25" s="881" t="s">
        <v>2136</v>
      </c>
      <c r="B25" s="877">
        <v>139813.28000000006</v>
      </c>
      <c r="C25" s="878">
        <v>1</v>
      </c>
      <c r="D25" s="878">
        <v>0.46407964735686741</v>
      </c>
      <c r="E25" s="877">
        <v>301270.0100000003</v>
      </c>
      <c r="F25" s="878">
        <v>2.1548025337793391</v>
      </c>
      <c r="G25" s="878">
        <v>1</v>
      </c>
      <c r="H25" s="877">
        <v>384287.65000000043</v>
      </c>
      <c r="I25" s="878">
        <v>2.7485776029287079</v>
      </c>
      <c r="J25" s="879">
        <v>1.2755589247001387</v>
      </c>
    </row>
    <row r="26" spans="1:10" ht="14.4" customHeight="1" x14ac:dyDescent="0.3">
      <c r="A26" s="804" t="s">
        <v>301</v>
      </c>
    </row>
    <row r="27" spans="1:10" ht="14.4" customHeight="1" x14ac:dyDescent="0.3">
      <c r="A27" s="805" t="s">
        <v>1071</v>
      </c>
    </row>
    <row r="28" spans="1:10" ht="14.4" customHeight="1" x14ac:dyDescent="0.3">
      <c r="A28" s="804" t="s">
        <v>2139</v>
      </c>
    </row>
    <row r="29" spans="1:10" ht="14.4" customHeight="1" x14ac:dyDescent="0.3">
      <c r="A29" s="804" t="s">
        <v>2140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2152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32524</v>
      </c>
      <c r="C3" s="404">
        <f t="shared" si="0"/>
        <v>35689</v>
      </c>
      <c r="D3" s="438">
        <f t="shared" si="0"/>
        <v>37419</v>
      </c>
      <c r="E3" s="346">
        <f t="shared" si="0"/>
        <v>8386934.7500000009</v>
      </c>
      <c r="F3" s="344">
        <f t="shared" si="0"/>
        <v>8996052.2200000025</v>
      </c>
      <c r="G3" s="405">
        <f t="shared" si="0"/>
        <v>9266839.9800000004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1073</v>
      </c>
      <c r="B6" s="225">
        <v>150</v>
      </c>
      <c r="C6" s="225">
        <v>10</v>
      </c>
      <c r="D6" s="225">
        <v>16</v>
      </c>
      <c r="E6" s="887">
        <v>23341.099999999995</v>
      </c>
      <c r="F6" s="887">
        <v>2083.3200000000002</v>
      </c>
      <c r="G6" s="888">
        <v>3211.099999999999</v>
      </c>
    </row>
    <row r="7" spans="1:7" ht="14.4" customHeight="1" x14ac:dyDescent="0.3">
      <c r="A7" s="857" t="s">
        <v>1074</v>
      </c>
      <c r="B7" s="849">
        <v>595</v>
      </c>
      <c r="C7" s="849">
        <v>148</v>
      </c>
      <c r="D7" s="849">
        <v>92</v>
      </c>
      <c r="E7" s="889">
        <v>96944.449999999983</v>
      </c>
      <c r="F7" s="889">
        <v>32802.239999999991</v>
      </c>
      <c r="G7" s="890">
        <v>21255.58</v>
      </c>
    </row>
    <row r="8" spans="1:7" ht="14.4" customHeight="1" x14ac:dyDescent="0.3">
      <c r="A8" s="857" t="s">
        <v>1075</v>
      </c>
      <c r="B8" s="849"/>
      <c r="C8" s="849"/>
      <c r="D8" s="849">
        <v>1279</v>
      </c>
      <c r="E8" s="889"/>
      <c r="F8" s="889"/>
      <c r="G8" s="890">
        <v>224542.22000000003</v>
      </c>
    </row>
    <row r="9" spans="1:7" ht="14.4" customHeight="1" x14ac:dyDescent="0.3">
      <c r="A9" s="857" t="s">
        <v>1076</v>
      </c>
      <c r="B9" s="849">
        <v>60</v>
      </c>
      <c r="C9" s="849">
        <v>265</v>
      </c>
      <c r="D9" s="849">
        <v>676</v>
      </c>
      <c r="E9" s="889">
        <v>12099.980000000001</v>
      </c>
      <c r="F9" s="889">
        <v>52574.479999999981</v>
      </c>
      <c r="G9" s="890">
        <v>145255.57</v>
      </c>
    </row>
    <row r="10" spans="1:7" ht="14.4" customHeight="1" x14ac:dyDescent="0.3">
      <c r="A10" s="857" t="s">
        <v>2135</v>
      </c>
      <c r="B10" s="849">
        <v>17969</v>
      </c>
      <c r="C10" s="849">
        <v>18173</v>
      </c>
      <c r="D10" s="849">
        <v>18284</v>
      </c>
      <c r="E10" s="889">
        <v>5930548.0399999991</v>
      </c>
      <c r="F10" s="889">
        <v>6072477.6299999999</v>
      </c>
      <c r="G10" s="890">
        <v>5971319.6300000018</v>
      </c>
    </row>
    <row r="11" spans="1:7" ht="14.4" customHeight="1" x14ac:dyDescent="0.3">
      <c r="A11" s="857" t="s">
        <v>1077</v>
      </c>
      <c r="B11" s="849"/>
      <c r="C11" s="849">
        <v>1304</v>
      </c>
      <c r="D11" s="849">
        <v>653</v>
      </c>
      <c r="E11" s="889"/>
      <c r="F11" s="889">
        <v>227114.44000000006</v>
      </c>
      <c r="G11" s="890">
        <v>116868.9</v>
      </c>
    </row>
    <row r="12" spans="1:7" ht="14.4" customHeight="1" x14ac:dyDescent="0.3">
      <c r="A12" s="857" t="s">
        <v>2141</v>
      </c>
      <c r="B12" s="849">
        <v>239</v>
      </c>
      <c r="C12" s="849"/>
      <c r="D12" s="849"/>
      <c r="E12" s="889">
        <v>48718.909999999996</v>
      </c>
      <c r="F12" s="889"/>
      <c r="G12" s="890"/>
    </row>
    <row r="13" spans="1:7" ht="14.4" customHeight="1" x14ac:dyDescent="0.3">
      <c r="A13" s="857" t="s">
        <v>1078</v>
      </c>
      <c r="B13" s="849">
        <v>493</v>
      </c>
      <c r="C13" s="849">
        <v>488</v>
      </c>
      <c r="D13" s="849">
        <v>612</v>
      </c>
      <c r="E13" s="889">
        <v>75991.11</v>
      </c>
      <c r="F13" s="889">
        <v>73897.790000000008</v>
      </c>
      <c r="G13" s="890">
        <v>94884.46</v>
      </c>
    </row>
    <row r="14" spans="1:7" ht="14.4" customHeight="1" x14ac:dyDescent="0.3">
      <c r="A14" s="857" t="s">
        <v>1079</v>
      </c>
      <c r="B14" s="849">
        <v>421</v>
      </c>
      <c r="C14" s="849">
        <v>692</v>
      </c>
      <c r="D14" s="849">
        <v>816</v>
      </c>
      <c r="E14" s="889">
        <v>70043.330000000016</v>
      </c>
      <c r="F14" s="889">
        <v>117564.44</v>
      </c>
      <c r="G14" s="890">
        <v>147042.25999999998</v>
      </c>
    </row>
    <row r="15" spans="1:7" ht="14.4" customHeight="1" x14ac:dyDescent="0.3">
      <c r="A15" s="857" t="s">
        <v>1080</v>
      </c>
      <c r="B15" s="849">
        <v>1072</v>
      </c>
      <c r="C15" s="849">
        <v>1018</v>
      </c>
      <c r="D15" s="849">
        <v>1397</v>
      </c>
      <c r="E15" s="889">
        <v>172843.32</v>
      </c>
      <c r="F15" s="889">
        <v>162577.74999999997</v>
      </c>
      <c r="G15" s="890">
        <v>226621.10999999993</v>
      </c>
    </row>
    <row r="16" spans="1:7" ht="14.4" customHeight="1" x14ac:dyDescent="0.3">
      <c r="A16" s="857" t="s">
        <v>1081</v>
      </c>
      <c r="B16" s="849">
        <v>624</v>
      </c>
      <c r="C16" s="849">
        <v>777</v>
      </c>
      <c r="D16" s="849">
        <v>1121</v>
      </c>
      <c r="E16" s="889">
        <v>103663.32</v>
      </c>
      <c r="F16" s="889">
        <v>129804.48</v>
      </c>
      <c r="G16" s="890">
        <v>187114.43</v>
      </c>
    </row>
    <row r="17" spans="1:7" ht="14.4" customHeight="1" x14ac:dyDescent="0.3">
      <c r="A17" s="857" t="s">
        <v>1082</v>
      </c>
      <c r="B17" s="849">
        <v>19</v>
      </c>
      <c r="C17" s="849"/>
      <c r="D17" s="849">
        <v>5</v>
      </c>
      <c r="E17" s="889">
        <v>2705.55</v>
      </c>
      <c r="F17" s="889"/>
      <c r="G17" s="890">
        <v>1505.57</v>
      </c>
    </row>
    <row r="18" spans="1:7" ht="14.4" customHeight="1" x14ac:dyDescent="0.3">
      <c r="A18" s="857" t="s">
        <v>2142</v>
      </c>
      <c r="B18" s="849">
        <v>762</v>
      </c>
      <c r="C18" s="849">
        <v>1034</v>
      </c>
      <c r="D18" s="849"/>
      <c r="E18" s="889">
        <v>124474.44</v>
      </c>
      <c r="F18" s="889">
        <v>191195.59000000003</v>
      </c>
      <c r="G18" s="890"/>
    </row>
    <row r="19" spans="1:7" ht="14.4" customHeight="1" x14ac:dyDescent="0.3">
      <c r="A19" s="857" t="s">
        <v>1083</v>
      </c>
      <c r="B19" s="849">
        <v>4</v>
      </c>
      <c r="C19" s="849"/>
      <c r="D19" s="849"/>
      <c r="E19" s="889">
        <v>905.55</v>
      </c>
      <c r="F19" s="889"/>
      <c r="G19" s="890"/>
    </row>
    <row r="20" spans="1:7" ht="14.4" customHeight="1" x14ac:dyDescent="0.3">
      <c r="A20" s="857" t="s">
        <v>1084</v>
      </c>
      <c r="B20" s="849"/>
      <c r="C20" s="849">
        <v>1600</v>
      </c>
      <c r="D20" s="849">
        <v>1365</v>
      </c>
      <c r="E20" s="889"/>
      <c r="F20" s="889">
        <v>246446.72000000003</v>
      </c>
      <c r="G20" s="890">
        <v>213279.98000000007</v>
      </c>
    </row>
    <row r="21" spans="1:7" ht="14.4" customHeight="1" x14ac:dyDescent="0.3">
      <c r="A21" s="857" t="s">
        <v>1085</v>
      </c>
      <c r="B21" s="849">
        <v>158</v>
      </c>
      <c r="C21" s="849">
        <v>59</v>
      </c>
      <c r="D21" s="849">
        <v>110</v>
      </c>
      <c r="E21" s="889">
        <v>24836.650000000005</v>
      </c>
      <c r="F21" s="889">
        <v>11118.890000000001</v>
      </c>
      <c r="G21" s="890">
        <v>21776.669999999991</v>
      </c>
    </row>
    <row r="22" spans="1:7" ht="14.4" customHeight="1" x14ac:dyDescent="0.3">
      <c r="A22" s="857" t="s">
        <v>1086</v>
      </c>
      <c r="B22" s="849">
        <v>244</v>
      </c>
      <c r="C22" s="849">
        <v>93</v>
      </c>
      <c r="D22" s="849">
        <v>209</v>
      </c>
      <c r="E22" s="889">
        <v>40581.100000000006</v>
      </c>
      <c r="F22" s="889">
        <v>19850</v>
      </c>
      <c r="G22" s="890">
        <v>41537.760000000002</v>
      </c>
    </row>
    <row r="23" spans="1:7" ht="14.4" customHeight="1" x14ac:dyDescent="0.3">
      <c r="A23" s="857" t="s">
        <v>1087</v>
      </c>
      <c r="B23" s="849">
        <v>941</v>
      </c>
      <c r="C23" s="849">
        <v>947</v>
      </c>
      <c r="D23" s="849">
        <v>982</v>
      </c>
      <c r="E23" s="889">
        <v>169102.2</v>
      </c>
      <c r="F23" s="889">
        <v>167804.44999999998</v>
      </c>
      <c r="G23" s="890">
        <v>196515.54000000007</v>
      </c>
    </row>
    <row r="24" spans="1:7" ht="14.4" customHeight="1" x14ac:dyDescent="0.3">
      <c r="A24" s="857" t="s">
        <v>1088</v>
      </c>
      <c r="B24" s="849">
        <v>625</v>
      </c>
      <c r="C24" s="849">
        <v>789</v>
      </c>
      <c r="D24" s="849">
        <v>1087</v>
      </c>
      <c r="E24" s="889">
        <v>100661.12</v>
      </c>
      <c r="F24" s="889">
        <v>131767.76999999996</v>
      </c>
      <c r="G24" s="890">
        <v>187622.17999999991</v>
      </c>
    </row>
    <row r="25" spans="1:7" ht="14.4" customHeight="1" x14ac:dyDescent="0.3">
      <c r="A25" s="857" t="s">
        <v>1089</v>
      </c>
      <c r="B25" s="849">
        <v>1458</v>
      </c>
      <c r="C25" s="849">
        <v>1429</v>
      </c>
      <c r="D25" s="849">
        <v>1629</v>
      </c>
      <c r="E25" s="889">
        <v>235460.04000000007</v>
      </c>
      <c r="F25" s="889">
        <v>219535.53999999998</v>
      </c>
      <c r="G25" s="890">
        <v>252842.24000000002</v>
      </c>
    </row>
    <row r="26" spans="1:7" ht="14.4" customHeight="1" x14ac:dyDescent="0.3">
      <c r="A26" s="857" t="s">
        <v>1090</v>
      </c>
      <c r="B26" s="849"/>
      <c r="C26" s="849">
        <v>642</v>
      </c>
      <c r="D26" s="849">
        <v>709</v>
      </c>
      <c r="E26" s="889"/>
      <c r="F26" s="889">
        <v>108176.65000000001</v>
      </c>
      <c r="G26" s="890">
        <v>121588.87999999999</v>
      </c>
    </row>
    <row r="27" spans="1:7" ht="14.4" customHeight="1" x14ac:dyDescent="0.3">
      <c r="A27" s="857" t="s">
        <v>2143</v>
      </c>
      <c r="B27" s="849"/>
      <c r="C27" s="849">
        <v>575</v>
      </c>
      <c r="D27" s="849">
        <v>556</v>
      </c>
      <c r="E27" s="889"/>
      <c r="F27" s="889">
        <v>94236.7</v>
      </c>
      <c r="G27" s="890">
        <v>93695.559999999983</v>
      </c>
    </row>
    <row r="28" spans="1:7" ht="14.4" customHeight="1" x14ac:dyDescent="0.3">
      <c r="A28" s="857" t="s">
        <v>1092</v>
      </c>
      <c r="B28" s="849">
        <v>339</v>
      </c>
      <c r="C28" s="849">
        <v>6</v>
      </c>
      <c r="D28" s="849">
        <v>25</v>
      </c>
      <c r="E28" s="889">
        <v>57237.789999999979</v>
      </c>
      <c r="F28" s="889">
        <v>1388.8899999999999</v>
      </c>
      <c r="G28" s="890">
        <v>5174.41</v>
      </c>
    </row>
    <row r="29" spans="1:7" ht="14.4" customHeight="1" x14ac:dyDescent="0.3">
      <c r="A29" s="857" t="s">
        <v>2144</v>
      </c>
      <c r="B29" s="849">
        <v>834</v>
      </c>
      <c r="C29" s="849"/>
      <c r="D29" s="849"/>
      <c r="E29" s="889">
        <v>131025.54000000001</v>
      </c>
      <c r="F29" s="889"/>
      <c r="G29" s="890"/>
    </row>
    <row r="30" spans="1:7" ht="14.4" customHeight="1" x14ac:dyDescent="0.3">
      <c r="A30" s="857" t="s">
        <v>1093</v>
      </c>
      <c r="B30" s="849">
        <v>905</v>
      </c>
      <c r="C30" s="849"/>
      <c r="D30" s="849">
        <v>17</v>
      </c>
      <c r="E30" s="889">
        <v>161737.79000000007</v>
      </c>
      <c r="F30" s="889"/>
      <c r="G30" s="890">
        <v>3872.19</v>
      </c>
    </row>
    <row r="31" spans="1:7" ht="14.4" customHeight="1" x14ac:dyDescent="0.3">
      <c r="A31" s="857" t="s">
        <v>1094</v>
      </c>
      <c r="B31" s="849">
        <v>1279</v>
      </c>
      <c r="C31" s="849">
        <v>1433</v>
      </c>
      <c r="D31" s="849">
        <v>1575</v>
      </c>
      <c r="E31" s="889">
        <v>216963.32</v>
      </c>
      <c r="F31" s="889">
        <v>239389.96999999994</v>
      </c>
      <c r="G31" s="890">
        <v>273666.63999999996</v>
      </c>
    </row>
    <row r="32" spans="1:7" ht="14.4" customHeight="1" x14ac:dyDescent="0.3">
      <c r="A32" s="857" t="s">
        <v>1095</v>
      </c>
      <c r="B32" s="849"/>
      <c r="C32" s="849"/>
      <c r="D32" s="849">
        <v>747</v>
      </c>
      <c r="E32" s="889"/>
      <c r="F32" s="889"/>
      <c r="G32" s="890">
        <v>129633.34</v>
      </c>
    </row>
    <row r="33" spans="1:7" ht="14.4" customHeight="1" x14ac:dyDescent="0.3">
      <c r="A33" s="857" t="s">
        <v>1096</v>
      </c>
      <c r="B33" s="849">
        <v>2</v>
      </c>
      <c r="C33" s="849">
        <v>1</v>
      </c>
      <c r="D33" s="849">
        <v>2</v>
      </c>
      <c r="E33" s="889">
        <v>344.44</v>
      </c>
      <c r="F33" s="889">
        <v>455.56</v>
      </c>
      <c r="G33" s="890">
        <v>344.44</v>
      </c>
    </row>
    <row r="34" spans="1:7" ht="14.4" customHeight="1" x14ac:dyDescent="0.3">
      <c r="A34" s="857" t="s">
        <v>2145</v>
      </c>
      <c r="B34" s="849"/>
      <c r="C34" s="849"/>
      <c r="D34" s="849">
        <v>78</v>
      </c>
      <c r="E34" s="889"/>
      <c r="F34" s="889"/>
      <c r="G34" s="890">
        <v>18148.87</v>
      </c>
    </row>
    <row r="35" spans="1:7" ht="14.4" customHeight="1" x14ac:dyDescent="0.3">
      <c r="A35" s="857" t="s">
        <v>1098</v>
      </c>
      <c r="B35" s="849">
        <v>1383</v>
      </c>
      <c r="C35" s="849">
        <v>907</v>
      </c>
      <c r="D35" s="849">
        <v>387</v>
      </c>
      <c r="E35" s="889">
        <v>260494.44999999995</v>
      </c>
      <c r="F35" s="889">
        <v>158192.23000000004</v>
      </c>
      <c r="G35" s="890">
        <v>70442.25999999998</v>
      </c>
    </row>
    <row r="36" spans="1:7" ht="14.4" customHeight="1" x14ac:dyDescent="0.3">
      <c r="A36" s="857" t="s">
        <v>1099</v>
      </c>
      <c r="B36" s="849">
        <v>112</v>
      </c>
      <c r="C36" s="849">
        <v>830</v>
      </c>
      <c r="D36" s="849">
        <v>871</v>
      </c>
      <c r="E36" s="889">
        <v>18148.88</v>
      </c>
      <c r="F36" s="889">
        <v>129102.2</v>
      </c>
      <c r="G36" s="890">
        <v>138607.79</v>
      </c>
    </row>
    <row r="37" spans="1:7" ht="14.4" customHeight="1" x14ac:dyDescent="0.3">
      <c r="A37" s="857" t="s">
        <v>1100</v>
      </c>
      <c r="B37" s="849">
        <v>4</v>
      </c>
      <c r="C37" s="849"/>
      <c r="D37" s="849">
        <v>2</v>
      </c>
      <c r="E37" s="889">
        <v>633.32999999999993</v>
      </c>
      <c r="F37" s="889"/>
      <c r="G37" s="890">
        <v>159.32999999999998</v>
      </c>
    </row>
    <row r="38" spans="1:7" ht="14.4" customHeight="1" x14ac:dyDescent="0.3">
      <c r="A38" s="857" t="s">
        <v>2146</v>
      </c>
      <c r="B38" s="849">
        <v>44</v>
      </c>
      <c r="C38" s="849"/>
      <c r="D38" s="849"/>
      <c r="E38" s="889">
        <v>9083.35</v>
      </c>
      <c r="F38" s="889"/>
      <c r="G38" s="890"/>
    </row>
    <row r="39" spans="1:7" ht="14.4" customHeight="1" x14ac:dyDescent="0.3">
      <c r="A39" s="857" t="s">
        <v>1103</v>
      </c>
      <c r="B39" s="849">
        <v>372</v>
      </c>
      <c r="C39" s="849">
        <v>775</v>
      </c>
      <c r="D39" s="849">
        <v>875</v>
      </c>
      <c r="E39" s="889">
        <v>60703.33</v>
      </c>
      <c r="F39" s="889">
        <v>114914.46999999999</v>
      </c>
      <c r="G39" s="890">
        <v>132893.26</v>
      </c>
    </row>
    <row r="40" spans="1:7" ht="14.4" customHeight="1" x14ac:dyDescent="0.3">
      <c r="A40" s="857" t="s">
        <v>2147</v>
      </c>
      <c r="B40" s="849"/>
      <c r="C40" s="849">
        <v>392</v>
      </c>
      <c r="D40" s="849"/>
      <c r="E40" s="889"/>
      <c r="F40" s="889">
        <v>64474.429999999993</v>
      </c>
      <c r="G40" s="890"/>
    </row>
    <row r="41" spans="1:7" ht="14.4" customHeight="1" x14ac:dyDescent="0.3">
      <c r="A41" s="857" t="s">
        <v>1104</v>
      </c>
      <c r="B41" s="849">
        <v>697</v>
      </c>
      <c r="C41" s="849">
        <v>487</v>
      </c>
      <c r="D41" s="849">
        <v>607</v>
      </c>
      <c r="E41" s="889">
        <v>121687.84999999998</v>
      </c>
      <c r="F41" s="889">
        <v>87548.909999999989</v>
      </c>
      <c r="G41" s="890">
        <v>117455.56999999999</v>
      </c>
    </row>
    <row r="42" spans="1:7" ht="14.4" customHeight="1" x14ac:dyDescent="0.3">
      <c r="A42" s="857" t="s">
        <v>1105</v>
      </c>
      <c r="B42" s="849">
        <v>389</v>
      </c>
      <c r="C42" s="849">
        <v>496</v>
      </c>
      <c r="D42" s="849">
        <v>610</v>
      </c>
      <c r="E42" s="889">
        <v>63384.45</v>
      </c>
      <c r="F42" s="889">
        <v>80874.459999999992</v>
      </c>
      <c r="G42" s="890">
        <v>102462.26</v>
      </c>
    </row>
    <row r="43" spans="1:7" ht="14.4" customHeight="1" x14ac:dyDescent="0.3">
      <c r="A43" s="857" t="s">
        <v>2148</v>
      </c>
      <c r="B43" s="849"/>
      <c r="C43" s="849">
        <v>3</v>
      </c>
      <c r="D43" s="849"/>
      <c r="E43" s="889"/>
      <c r="F43" s="889">
        <v>1022.21</v>
      </c>
      <c r="G43" s="890"/>
    </row>
    <row r="44" spans="1:7" ht="14.4" customHeight="1" x14ac:dyDescent="0.3">
      <c r="A44" s="857" t="s">
        <v>2149</v>
      </c>
      <c r="B44" s="849">
        <v>158</v>
      </c>
      <c r="C44" s="849"/>
      <c r="D44" s="849"/>
      <c r="E44" s="889">
        <v>24790.020000000004</v>
      </c>
      <c r="F44" s="889"/>
      <c r="G44" s="890"/>
    </row>
    <row r="45" spans="1:7" ht="14.4" customHeight="1" x14ac:dyDescent="0.3">
      <c r="A45" s="857" t="s">
        <v>2150</v>
      </c>
      <c r="B45" s="849">
        <v>142</v>
      </c>
      <c r="C45" s="849">
        <v>238</v>
      </c>
      <c r="D45" s="849">
        <v>22</v>
      </c>
      <c r="E45" s="889">
        <v>21799.989999999998</v>
      </c>
      <c r="F45" s="889">
        <v>38686.649999999994</v>
      </c>
      <c r="G45" s="890">
        <v>3666.65</v>
      </c>
    </row>
    <row r="46" spans="1:7" ht="14.4" customHeight="1" x14ac:dyDescent="0.3">
      <c r="A46" s="857" t="s">
        <v>1107</v>
      </c>
      <c r="B46" s="849"/>
      <c r="C46" s="849">
        <v>5</v>
      </c>
      <c r="D46" s="849">
        <v>3</v>
      </c>
      <c r="E46" s="889"/>
      <c r="F46" s="889">
        <v>1655.56</v>
      </c>
      <c r="G46" s="890">
        <v>1833.33</v>
      </c>
    </row>
    <row r="47" spans="1:7" ht="14.4" customHeight="1" thickBot="1" x14ac:dyDescent="0.35">
      <c r="A47" s="893" t="s">
        <v>2151</v>
      </c>
      <c r="B47" s="851">
        <v>30</v>
      </c>
      <c r="C47" s="851">
        <v>73</v>
      </c>
      <c r="D47" s="851"/>
      <c r="E47" s="891">
        <v>5980.01</v>
      </c>
      <c r="F47" s="891">
        <v>17317.8</v>
      </c>
      <c r="G47" s="892"/>
    </row>
    <row r="48" spans="1:7" ht="14.4" customHeight="1" x14ac:dyDescent="0.3">
      <c r="A48" s="804" t="s">
        <v>301</v>
      </c>
    </row>
    <row r="49" spans="1:1" ht="14.4" customHeight="1" x14ac:dyDescent="0.3">
      <c r="A49" s="805" t="s">
        <v>1071</v>
      </c>
    </row>
    <row r="50" spans="1:1" ht="14.4" customHeight="1" x14ac:dyDescent="0.3">
      <c r="A50" s="804" t="s">
        <v>2139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5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2299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32630.5</v>
      </c>
      <c r="H3" s="208">
        <f t="shared" si="0"/>
        <v>8492399.5799999982</v>
      </c>
      <c r="I3" s="78"/>
      <c r="J3" s="78"/>
      <c r="K3" s="208">
        <f t="shared" si="0"/>
        <v>35794.100000000006</v>
      </c>
      <c r="L3" s="208">
        <f t="shared" si="0"/>
        <v>9090701.959999999</v>
      </c>
      <c r="M3" s="78"/>
      <c r="N3" s="78"/>
      <c r="O3" s="208">
        <f t="shared" si="0"/>
        <v>37448.150000000009</v>
      </c>
      <c r="P3" s="208">
        <f t="shared" si="0"/>
        <v>9289072.2699999958</v>
      </c>
      <c r="Q3" s="79">
        <f>IF(L3=0,0,P3/L3)</f>
        <v>1.0218212312836616</v>
      </c>
      <c r="R3" s="209">
        <f>IF(O3=0,0,P3/O3)</f>
        <v>248.05156649927949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2153</v>
      </c>
      <c r="C6" s="825" t="s">
        <v>577</v>
      </c>
      <c r="D6" s="825" t="s">
        <v>2154</v>
      </c>
      <c r="E6" s="825" t="s">
        <v>2155</v>
      </c>
      <c r="F6" s="825" t="s">
        <v>2156</v>
      </c>
      <c r="G6" s="225">
        <v>1</v>
      </c>
      <c r="H6" s="225">
        <v>344.44</v>
      </c>
      <c r="I6" s="825"/>
      <c r="J6" s="825">
        <v>344.44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/>
      <c r="B7" s="832" t="s">
        <v>2157</v>
      </c>
      <c r="C7" s="832" t="s">
        <v>574</v>
      </c>
      <c r="D7" s="832" t="s">
        <v>2158</v>
      </c>
      <c r="E7" s="832" t="s">
        <v>2159</v>
      </c>
      <c r="F7" s="832"/>
      <c r="G7" s="849">
        <v>4</v>
      </c>
      <c r="H7" s="849">
        <v>4032</v>
      </c>
      <c r="I7" s="832">
        <v>4</v>
      </c>
      <c r="J7" s="832">
        <v>1008</v>
      </c>
      <c r="K7" s="849">
        <v>1</v>
      </c>
      <c r="L7" s="849">
        <v>1008</v>
      </c>
      <c r="M7" s="832">
        <v>1</v>
      </c>
      <c r="N7" s="832">
        <v>1008</v>
      </c>
      <c r="O7" s="849"/>
      <c r="P7" s="849"/>
      <c r="Q7" s="837"/>
      <c r="R7" s="850"/>
    </row>
    <row r="8" spans="1:18" ht="14.4" customHeight="1" x14ac:dyDescent="0.3">
      <c r="A8" s="831"/>
      <c r="B8" s="832" t="s">
        <v>2157</v>
      </c>
      <c r="C8" s="832" t="s">
        <v>574</v>
      </c>
      <c r="D8" s="832" t="s">
        <v>2158</v>
      </c>
      <c r="E8" s="832" t="s">
        <v>2160</v>
      </c>
      <c r="F8" s="832"/>
      <c r="G8" s="849">
        <v>17</v>
      </c>
      <c r="H8" s="849">
        <v>9537</v>
      </c>
      <c r="I8" s="832">
        <v>0.62962962962962965</v>
      </c>
      <c r="J8" s="832">
        <v>561</v>
      </c>
      <c r="K8" s="849">
        <v>27</v>
      </c>
      <c r="L8" s="849">
        <v>15147</v>
      </c>
      <c r="M8" s="832">
        <v>1</v>
      </c>
      <c r="N8" s="832">
        <v>561</v>
      </c>
      <c r="O8" s="849">
        <v>13</v>
      </c>
      <c r="P8" s="849">
        <v>7293</v>
      </c>
      <c r="Q8" s="837">
        <v>0.48148148148148145</v>
      </c>
      <c r="R8" s="850">
        <v>561</v>
      </c>
    </row>
    <row r="9" spans="1:18" ht="14.4" customHeight="1" x14ac:dyDescent="0.3">
      <c r="A9" s="831"/>
      <c r="B9" s="832" t="s">
        <v>2157</v>
      </c>
      <c r="C9" s="832" t="s">
        <v>574</v>
      </c>
      <c r="D9" s="832" t="s">
        <v>2158</v>
      </c>
      <c r="E9" s="832" t="s">
        <v>2161</v>
      </c>
      <c r="F9" s="832"/>
      <c r="G9" s="849">
        <v>1</v>
      </c>
      <c r="H9" s="849">
        <v>519</v>
      </c>
      <c r="I9" s="832"/>
      <c r="J9" s="832">
        <v>519</v>
      </c>
      <c r="K9" s="849"/>
      <c r="L9" s="849"/>
      <c r="M9" s="832"/>
      <c r="N9" s="832"/>
      <c r="O9" s="849">
        <v>2</v>
      </c>
      <c r="P9" s="849">
        <v>1038</v>
      </c>
      <c r="Q9" s="837"/>
      <c r="R9" s="850">
        <v>519</v>
      </c>
    </row>
    <row r="10" spans="1:18" ht="14.4" customHeight="1" x14ac:dyDescent="0.3">
      <c r="A10" s="831"/>
      <c r="B10" s="832" t="s">
        <v>2157</v>
      </c>
      <c r="C10" s="832" t="s">
        <v>574</v>
      </c>
      <c r="D10" s="832" t="s">
        <v>2158</v>
      </c>
      <c r="E10" s="832" t="s">
        <v>2162</v>
      </c>
      <c r="F10" s="832"/>
      <c r="G10" s="849">
        <v>5</v>
      </c>
      <c r="H10" s="849">
        <v>1605</v>
      </c>
      <c r="I10" s="832">
        <v>0.625</v>
      </c>
      <c r="J10" s="832">
        <v>321</v>
      </c>
      <c r="K10" s="849">
        <v>8</v>
      </c>
      <c r="L10" s="849">
        <v>2568</v>
      </c>
      <c r="M10" s="832">
        <v>1</v>
      </c>
      <c r="N10" s="832">
        <v>321</v>
      </c>
      <c r="O10" s="849">
        <v>2</v>
      </c>
      <c r="P10" s="849">
        <v>642</v>
      </c>
      <c r="Q10" s="837">
        <v>0.25</v>
      </c>
      <c r="R10" s="850">
        <v>321</v>
      </c>
    </row>
    <row r="11" spans="1:18" ht="14.4" customHeight="1" x14ac:dyDescent="0.3">
      <c r="A11" s="831"/>
      <c r="B11" s="832" t="s">
        <v>2157</v>
      </c>
      <c r="C11" s="832" t="s">
        <v>574</v>
      </c>
      <c r="D11" s="832" t="s">
        <v>2158</v>
      </c>
      <c r="E11" s="832" t="s">
        <v>2163</v>
      </c>
      <c r="F11" s="832"/>
      <c r="G11" s="849"/>
      <c r="H11" s="849"/>
      <c r="I11" s="832"/>
      <c r="J11" s="832"/>
      <c r="K11" s="849">
        <v>2</v>
      </c>
      <c r="L11" s="849">
        <v>564</v>
      </c>
      <c r="M11" s="832">
        <v>1</v>
      </c>
      <c r="N11" s="832">
        <v>282</v>
      </c>
      <c r="O11" s="849"/>
      <c r="P11" s="849"/>
      <c r="Q11" s="837"/>
      <c r="R11" s="850"/>
    </row>
    <row r="12" spans="1:18" ht="14.4" customHeight="1" x14ac:dyDescent="0.3">
      <c r="A12" s="831"/>
      <c r="B12" s="832" t="s">
        <v>2157</v>
      </c>
      <c r="C12" s="832" t="s">
        <v>574</v>
      </c>
      <c r="D12" s="832" t="s">
        <v>2158</v>
      </c>
      <c r="E12" s="832" t="s">
        <v>2164</v>
      </c>
      <c r="F12" s="832"/>
      <c r="G12" s="849">
        <v>1</v>
      </c>
      <c r="H12" s="849">
        <v>2024</v>
      </c>
      <c r="I12" s="832"/>
      <c r="J12" s="832">
        <v>2024</v>
      </c>
      <c r="K12" s="849"/>
      <c r="L12" s="849"/>
      <c r="M12" s="832"/>
      <c r="N12" s="832"/>
      <c r="O12" s="849"/>
      <c r="P12" s="849"/>
      <c r="Q12" s="837"/>
      <c r="R12" s="850"/>
    </row>
    <row r="13" spans="1:18" ht="14.4" customHeight="1" x14ac:dyDescent="0.3">
      <c r="A13" s="831"/>
      <c r="B13" s="832" t="s">
        <v>2157</v>
      </c>
      <c r="C13" s="832" t="s">
        <v>574</v>
      </c>
      <c r="D13" s="832" t="s">
        <v>2158</v>
      </c>
      <c r="E13" s="832" t="s">
        <v>2165</v>
      </c>
      <c r="F13" s="832"/>
      <c r="G13" s="849">
        <v>4</v>
      </c>
      <c r="H13" s="849">
        <v>15600</v>
      </c>
      <c r="I13" s="832">
        <v>1.3333333333333333</v>
      </c>
      <c r="J13" s="832">
        <v>3900</v>
      </c>
      <c r="K13" s="849">
        <v>3</v>
      </c>
      <c r="L13" s="849">
        <v>11700</v>
      </c>
      <c r="M13" s="832">
        <v>1</v>
      </c>
      <c r="N13" s="832">
        <v>3900</v>
      </c>
      <c r="O13" s="849">
        <v>1</v>
      </c>
      <c r="P13" s="849">
        <v>3900</v>
      </c>
      <c r="Q13" s="837">
        <v>0.33333333333333331</v>
      </c>
      <c r="R13" s="850">
        <v>3900</v>
      </c>
    </row>
    <row r="14" spans="1:18" ht="14.4" customHeight="1" x14ac:dyDescent="0.3">
      <c r="A14" s="831"/>
      <c r="B14" s="832" t="s">
        <v>2157</v>
      </c>
      <c r="C14" s="832" t="s">
        <v>574</v>
      </c>
      <c r="D14" s="832" t="s">
        <v>2158</v>
      </c>
      <c r="E14" s="832" t="s">
        <v>2166</v>
      </c>
      <c r="F14" s="832"/>
      <c r="G14" s="849">
        <v>1</v>
      </c>
      <c r="H14" s="849">
        <v>3900</v>
      </c>
      <c r="I14" s="832">
        <v>0.5</v>
      </c>
      <c r="J14" s="832">
        <v>3900</v>
      </c>
      <c r="K14" s="849">
        <v>2</v>
      </c>
      <c r="L14" s="849">
        <v>7800</v>
      </c>
      <c r="M14" s="832">
        <v>1</v>
      </c>
      <c r="N14" s="832">
        <v>3900</v>
      </c>
      <c r="O14" s="849"/>
      <c r="P14" s="849"/>
      <c r="Q14" s="837"/>
      <c r="R14" s="850"/>
    </row>
    <row r="15" spans="1:18" ht="14.4" customHeight="1" x14ac:dyDescent="0.3">
      <c r="A15" s="831"/>
      <c r="B15" s="832" t="s">
        <v>2157</v>
      </c>
      <c r="C15" s="832" t="s">
        <v>574</v>
      </c>
      <c r="D15" s="832" t="s">
        <v>2158</v>
      </c>
      <c r="E15" s="832" t="s">
        <v>2167</v>
      </c>
      <c r="F15" s="832"/>
      <c r="G15" s="849">
        <v>4</v>
      </c>
      <c r="H15" s="849">
        <v>5404</v>
      </c>
      <c r="I15" s="832"/>
      <c r="J15" s="832">
        <v>1351</v>
      </c>
      <c r="K15" s="849"/>
      <c r="L15" s="849"/>
      <c r="M15" s="832"/>
      <c r="N15" s="832"/>
      <c r="O15" s="849"/>
      <c r="P15" s="849"/>
      <c r="Q15" s="837"/>
      <c r="R15" s="850"/>
    </row>
    <row r="16" spans="1:18" ht="14.4" customHeight="1" x14ac:dyDescent="0.3">
      <c r="A16" s="831"/>
      <c r="B16" s="832" t="s">
        <v>2157</v>
      </c>
      <c r="C16" s="832" t="s">
        <v>574</v>
      </c>
      <c r="D16" s="832" t="s">
        <v>2158</v>
      </c>
      <c r="E16" s="832" t="s">
        <v>2168</v>
      </c>
      <c r="F16" s="832"/>
      <c r="G16" s="849">
        <v>1</v>
      </c>
      <c r="H16" s="849">
        <v>225</v>
      </c>
      <c r="I16" s="832"/>
      <c r="J16" s="832">
        <v>225</v>
      </c>
      <c r="K16" s="849"/>
      <c r="L16" s="849"/>
      <c r="M16" s="832"/>
      <c r="N16" s="832"/>
      <c r="O16" s="849"/>
      <c r="P16" s="849"/>
      <c r="Q16" s="837"/>
      <c r="R16" s="850"/>
    </row>
    <row r="17" spans="1:18" ht="14.4" customHeight="1" x14ac:dyDescent="0.3">
      <c r="A17" s="831"/>
      <c r="B17" s="832" t="s">
        <v>2157</v>
      </c>
      <c r="C17" s="832" t="s">
        <v>574</v>
      </c>
      <c r="D17" s="832" t="s">
        <v>2158</v>
      </c>
      <c r="E17" s="832" t="s">
        <v>2169</v>
      </c>
      <c r="F17" s="832"/>
      <c r="G17" s="849">
        <v>58</v>
      </c>
      <c r="H17" s="849">
        <v>58464</v>
      </c>
      <c r="I17" s="832">
        <v>1.1153846153846154</v>
      </c>
      <c r="J17" s="832">
        <v>1008</v>
      </c>
      <c r="K17" s="849">
        <v>52</v>
      </c>
      <c r="L17" s="849">
        <v>52416</v>
      </c>
      <c r="M17" s="832">
        <v>1</v>
      </c>
      <c r="N17" s="832">
        <v>1008</v>
      </c>
      <c r="O17" s="849">
        <v>6</v>
      </c>
      <c r="P17" s="849">
        <v>6048</v>
      </c>
      <c r="Q17" s="837">
        <v>0.11538461538461539</v>
      </c>
      <c r="R17" s="850">
        <v>1008</v>
      </c>
    </row>
    <row r="18" spans="1:18" ht="14.4" customHeight="1" x14ac:dyDescent="0.3">
      <c r="A18" s="831"/>
      <c r="B18" s="832" t="s">
        <v>2157</v>
      </c>
      <c r="C18" s="832" t="s">
        <v>574</v>
      </c>
      <c r="D18" s="832" t="s">
        <v>2158</v>
      </c>
      <c r="E18" s="832" t="s">
        <v>2170</v>
      </c>
      <c r="F18" s="832"/>
      <c r="G18" s="849">
        <v>2</v>
      </c>
      <c r="H18" s="849">
        <v>1406</v>
      </c>
      <c r="I18" s="832">
        <v>2</v>
      </c>
      <c r="J18" s="832">
        <v>703</v>
      </c>
      <c r="K18" s="849">
        <v>1</v>
      </c>
      <c r="L18" s="849">
        <v>703</v>
      </c>
      <c r="M18" s="832">
        <v>1</v>
      </c>
      <c r="N18" s="832">
        <v>703</v>
      </c>
      <c r="O18" s="849">
        <v>1</v>
      </c>
      <c r="P18" s="849">
        <v>703</v>
      </c>
      <c r="Q18" s="837">
        <v>1</v>
      </c>
      <c r="R18" s="850">
        <v>703</v>
      </c>
    </row>
    <row r="19" spans="1:18" ht="14.4" customHeight="1" x14ac:dyDescent="0.3">
      <c r="A19" s="831"/>
      <c r="B19" s="832" t="s">
        <v>2157</v>
      </c>
      <c r="C19" s="832" t="s">
        <v>574</v>
      </c>
      <c r="D19" s="832" t="s">
        <v>2158</v>
      </c>
      <c r="E19" s="832" t="s">
        <v>2171</v>
      </c>
      <c r="F19" s="832"/>
      <c r="G19" s="849">
        <v>1</v>
      </c>
      <c r="H19" s="849">
        <v>1122</v>
      </c>
      <c r="I19" s="832"/>
      <c r="J19" s="832">
        <v>1122</v>
      </c>
      <c r="K19" s="849"/>
      <c r="L19" s="849"/>
      <c r="M19" s="832"/>
      <c r="N19" s="832"/>
      <c r="O19" s="849"/>
      <c r="P19" s="849"/>
      <c r="Q19" s="837"/>
      <c r="R19" s="850"/>
    </row>
    <row r="20" spans="1:18" ht="14.4" customHeight="1" x14ac:dyDescent="0.3">
      <c r="A20" s="831"/>
      <c r="B20" s="832" t="s">
        <v>2157</v>
      </c>
      <c r="C20" s="832" t="s">
        <v>574</v>
      </c>
      <c r="D20" s="832" t="s">
        <v>2158</v>
      </c>
      <c r="E20" s="832" t="s">
        <v>2172</v>
      </c>
      <c r="F20" s="832"/>
      <c r="G20" s="849">
        <v>1</v>
      </c>
      <c r="H20" s="849">
        <v>1326</v>
      </c>
      <c r="I20" s="832"/>
      <c r="J20" s="832">
        <v>1326</v>
      </c>
      <c r="K20" s="849"/>
      <c r="L20" s="849"/>
      <c r="M20" s="832"/>
      <c r="N20" s="832"/>
      <c r="O20" s="849">
        <v>1</v>
      </c>
      <c r="P20" s="849">
        <v>1326</v>
      </c>
      <c r="Q20" s="837"/>
      <c r="R20" s="850">
        <v>1326</v>
      </c>
    </row>
    <row r="21" spans="1:18" ht="14.4" customHeight="1" x14ac:dyDescent="0.3">
      <c r="A21" s="831"/>
      <c r="B21" s="832" t="s">
        <v>2157</v>
      </c>
      <c r="C21" s="832" t="s">
        <v>574</v>
      </c>
      <c r="D21" s="832" t="s">
        <v>2158</v>
      </c>
      <c r="E21" s="832" t="s">
        <v>2173</v>
      </c>
      <c r="F21" s="832"/>
      <c r="G21" s="849"/>
      <c r="H21" s="849"/>
      <c r="I21" s="832"/>
      <c r="J21" s="832"/>
      <c r="K21" s="849">
        <v>1</v>
      </c>
      <c r="L21" s="849">
        <v>2074</v>
      </c>
      <c r="M21" s="832">
        <v>1</v>
      </c>
      <c r="N21" s="832">
        <v>2074</v>
      </c>
      <c r="O21" s="849"/>
      <c r="P21" s="849"/>
      <c r="Q21" s="837"/>
      <c r="R21" s="850"/>
    </row>
    <row r="22" spans="1:18" ht="14.4" customHeight="1" x14ac:dyDescent="0.3">
      <c r="A22" s="831"/>
      <c r="B22" s="832" t="s">
        <v>2157</v>
      </c>
      <c r="C22" s="832" t="s">
        <v>574</v>
      </c>
      <c r="D22" s="832" t="s">
        <v>2154</v>
      </c>
      <c r="E22" s="832" t="s">
        <v>2174</v>
      </c>
      <c r="F22" s="832" t="s">
        <v>2175</v>
      </c>
      <c r="G22" s="849"/>
      <c r="H22" s="849"/>
      <c r="I22" s="832"/>
      <c r="J22" s="832"/>
      <c r="K22" s="849">
        <v>1</v>
      </c>
      <c r="L22" s="849">
        <v>105.56</v>
      </c>
      <c r="M22" s="832">
        <v>1</v>
      </c>
      <c r="N22" s="832">
        <v>105.56</v>
      </c>
      <c r="O22" s="849"/>
      <c r="P22" s="849"/>
      <c r="Q22" s="837"/>
      <c r="R22" s="850"/>
    </row>
    <row r="23" spans="1:18" ht="14.4" customHeight="1" x14ac:dyDescent="0.3">
      <c r="A23" s="831"/>
      <c r="B23" s="832" t="s">
        <v>2157</v>
      </c>
      <c r="C23" s="832" t="s">
        <v>574</v>
      </c>
      <c r="D23" s="832" t="s">
        <v>2154</v>
      </c>
      <c r="E23" s="832" t="s">
        <v>2176</v>
      </c>
      <c r="F23" s="832" t="s">
        <v>2177</v>
      </c>
      <c r="G23" s="849">
        <v>135</v>
      </c>
      <c r="H23" s="849">
        <v>10500</v>
      </c>
      <c r="I23" s="832">
        <v>0.85442960720650329</v>
      </c>
      <c r="J23" s="832">
        <v>77.777777777777771</v>
      </c>
      <c r="K23" s="849">
        <v>158</v>
      </c>
      <c r="L23" s="849">
        <v>12288.900000000001</v>
      </c>
      <c r="M23" s="832">
        <v>1</v>
      </c>
      <c r="N23" s="832">
        <v>77.777848101265832</v>
      </c>
      <c r="O23" s="849">
        <v>90</v>
      </c>
      <c r="P23" s="849">
        <v>6999.9999999999991</v>
      </c>
      <c r="Q23" s="837">
        <v>0.56961973813766886</v>
      </c>
      <c r="R23" s="850">
        <v>77.777777777777771</v>
      </c>
    </row>
    <row r="24" spans="1:18" ht="14.4" customHeight="1" x14ac:dyDescent="0.3">
      <c r="A24" s="831"/>
      <c r="B24" s="832" t="s">
        <v>2157</v>
      </c>
      <c r="C24" s="832" t="s">
        <v>574</v>
      </c>
      <c r="D24" s="832" t="s">
        <v>2154</v>
      </c>
      <c r="E24" s="832" t="s">
        <v>2178</v>
      </c>
      <c r="F24" s="832" t="s">
        <v>2179</v>
      </c>
      <c r="G24" s="849">
        <v>247</v>
      </c>
      <c r="H24" s="849">
        <v>61750</v>
      </c>
      <c r="I24" s="832">
        <v>1.260204081632653</v>
      </c>
      <c r="J24" s="832">
        <v>250</v>
      </c>
      <c r="K24" s="849">
        <v>196</v>
      </c>
      <c r="L24" s="849">
        <v>49000</v>
      </c>
      <c r="M24" s="832">
        <v>1</v>
      </c>
      <c r="N24" s="832">
        <v>250</v>
      </c>
      <c r="O24" s="849">
        <v>188</v>
      </c>
      <c r="P24" s="849">
        <v>47000</v>
      </c>
      <c r="Q24" s="837">
        <v>0.95918367346938771</v>
      </c>
      <c r="R24" s="850">
        <v>250</v>
      </c>
    </row>
    <row r="25" spans="1:18" ht="14.4" customHeight="1" x14ac:dyDescent="0.3">
      <c r="A25" s="831"/>
      <c r="B25" s="832" t="s">
        <v>2157</v>
      </c>
      <c r="C25" s="832" t="s">
        <v>574</v>
      </c>
      <c r="D25" s="832" t="s">
        <v>2154</v>
      </c>
      <c r="E25" s="832" t="s">
        <v>2180</v>
      </c>
      <c r="F25" s="832" t="s">
        <v>2181</v>
      </c>
      <c r="G25" s="849">
        <v>1286</v>
      </c>
      <c r="H25" s="849">
        <v>150033.33000000002</v>
      </c>
      <c r="I25" s="832">
        <v>0.98318040629095682</v>
      </c>
      <c r="J25" s="832">
        <v>116.66666407465009</v>
      </c>
      <c r="K25" s="849">
        <v>1308</v>
      </c>
      <c r="L25" s="849">
        <v>152600</v>
      </c>
      <c r="M25" s="832">
        <v>1</v>
      </c>
      <c r="N25" s="832">
        <v>116.66666666666667</v>
      </c>
      <c r="O25" s="849">
        <v>1305</v>
      </c>
      <c r="P25" s="849">
        <v>152250.01</v>
      </c>
      <c r="Q25" s="837">
        <v>0.99770648754914815</v>
      </c>
      <c r="R25" s="850">
        <v>116.66667432950192</v>
      </c>
    </row>
    <row r="26" spans="1:18" ht="14.4" customHeight="1" x14ac:dyDescent="0.3">
      <c r="A26" s="831"/>
      <c r="B26" s="832" t="s">
        <v>2157</v>
      </c>
      <c r="C26" s="832" t="s">
        <v>574</v>
      </c>
      <c r="D26" s="832" t="s">
        <v>2154</v>
      </c>
      <c r="E26" s="832" t="s">
        <v>2182</v>
      </c>
      <c r="F26" s="832" t="s">
        <v>2183</v>
      </c>
      <c r="G26" s="849">
        <v>11</v>
      </c>
      <c r="H26" s="849">
        <v>3300</v>
      </c>
      <c r="I26" s="832">
        <v>2.2000000000000002</v>
      </c>
      <c r="J26" s="832">
        <v>300</v>
      </c>
      <c r="K26" s="849">
        <v>5</v>
      </c>
      <c r="L26" s="849">
        <v>1500</v>
      </c>
      <c r="M26" s="832">
        <v>1</v>
      </c>
      <c r="N26" s="832">
        <v>300</v>
      </c>
      <c r="O26" s="849">
        <v>3</v>
      </c>
      <c r="P26" s="849">
        <v>1650</v>
      </c>
      <c r="Q26" s="837">
        <v>1.1000000000000001</v>
      </c>
      <c r="R26" s="850">
        <v>550</v>
      </c>
    </row>
    <row r="27" spans="1:18" ht="14.4" customHeight="1" x14ac:dyDescent="0.3">
      <c r="A27" s="831"/>
      <c r="B27" s="832" t="s">
        <v>2157</v>
      </c>
      <c r="C27" s="832" t="s">
        <v>574</v>
      </c>
      <c r="D27" s="832" t="s">
        <v>2154</v>
      </c>
      <c r="E27" s="832" t="s">
        <v>2184</v>
      </c>
      <c r="F27" s="832" t="s">
        <v>2185</v>
      </c>
      <c r="G27" s="849">
        <v>945</v>
      </c>
      <c r="H27" s="849">
        <v>199499.99</v>
      </c>
      <c r="I27" s="832">
        <v>1.1871858308917671</v>
      </c>
      <c r="J27" s="832">
        <v>211.11110052910053</v>
      </c>
      <c r="K27" s="849">
        <v>796</v>
      </c>
      <c r="L27" s="849">
        <v>168044.44999999998</v>
      </c>
      <c r="M27" s="832">
        <v>1</v>
      </c>
      <c r="N27" s="832">
        <v>211.11111809045224</v>
      </c>
      <c r="O27" s="849">
        <v>764</v>
      </c>
      <c r="P27" s="849">
        <v>169777.78</v>
      </c>
      <c r="Q27" s="837">
        <v>1.0103147113754725</v>
      </c>
      <c r="R27" s="850">
        <v>222.22222513089005</v>
      </c>
    </row>
    <row r="28" spans="1:18" ht="14.4" customHeight="1" x14ac:dyDescent="0.3">
      <c r="A28" s="831"/>
      <c r="B28" s="832" t="s">
        <v>2157</v>
      </c>
      <c r="C28" s="832" t="s">
        <v>574</v>
      </c>
      <c r="D28" s="832" t="s">
        <v>2154</v>
      </c>
      <c r="E28" s="832" t="s">
        <v>2186</v>
      </c>
      <c r="F28" s="832" t="s">
        <v>2187</v>
      </c>
      <c r="G28" s="849">
        <v>1520</v>
      </c>
      <c r="H28" s="849">
        <v>886666.66</v>
      </c>
      <c r="I28" s="832">
        <v>1.0256410179294388</v>
      </c>
      <c r="J28" s="832">
        <v>583.33332894736839</v>
      </c>
      <c r="K28" s="849">
        <v>1482</v>
      </c>
      <c r="L28" s="849">
        <v>864500.00000000012</v>
      </c>
      <c r="M28" s="832">
        <v>1</v>
      </c>
      <c r="N28" s="832">
        <v>583.33333333333337</v>
      </c>
      <c r="O28" s="849">
        <v>1540</v>
      </c>
      <c r="P28" s="849">
        <v>898333.33</v>
      </c>
      <c r="Q28" s="837">
        <v>1.0391362984384036</v>
      </c>
      <c r="R28" s="850">
        <v>583.33333116883114</v>
      </c>
    </row>
    <row r="29" spans="1:18" ht="14.4" customHeight="1" x14ac:dyDescent="0.3">
      <c r="A29" s="831"/>
      <c r="B29" s="832" t="s">
        <v>2157</v>
      </c>
      <c r="C29" s="832" t="s">
        <v>574</v>
      </c>
      <c r="D29" s="832" t="s">
        <v>2154</v>
      </c>
      <c r="E29" s="832" t="s">
        <v>2188</v>
      </c>
      <c r="F29" s="832" t="s">
        <v>2189</v>
      </c>
      <c r="G29" s="849">
        <v>131</v>
      </c>
      <c r="H29" s="849">
        <v>61133.34</v>
      </c>
      <c r="I29" s="832">
        <v>0.85064940395874744</v>
      </c>
      <c r="J29" s="832">
        <v>466.6667175572519</v>
      </c>
      <c r="K29" s="849">
        <v>154</v>
      </c>
      <c r="L29" s="849">
        <v>71866.67</v>
      </c>
      <c r="M29" s="832">
        <v>1</v>
      </c>
      <c r="N29" s="832">
        <v>466.66668831168829</v>
      </c>
      <c r="O29" s="849">
        <v>124</v>
      </c>
      <c r="P29" s="849">
        <v>57866.67</v>
      </c>
      <c r="Q29" s="837">
        <v>0.80519481423029615</v>
      </c>
      <c r="R29" s="850">
        <v>466.66669354838706</v>
      </c>
    </row>
    <row r="30" spans="1:18" ht="14.4" customHeight="1" x14ac:dyDescent="0.3">
      <c r="A30" s="831"/>
      <c r="B30" s="832" t="s">
        <v>2157</v>
      </c>
      <c r="C30" s="832" t="s">
        <v>574</v>
      </c>
      <c r="D30" s="832" t="s">
        <v>2154</v>
      </c>
      <c r="E30" s="832" t="s">
        <v>2190</v>
      </c>
      <c r="F30" s="832" t="s">
        <v>2189</v>
      </c>
      <c r="G30" s="849">
        <v>28</v>
      </c>
      <c r="H30" s="849">
        <v>28000</v>
      </c>
      <c r="I30" s="832">
        <v>1.2173913043478262</v>
      </c>
      <c r="J30" s="832">
        <v>1000</v>
      </c>
      <c r="K30" s="849">
        <v>23</v>
      </c>
      <c r="L30" s="849">
        <v>23000</v>
      </c>
      <c r="M30" s="832">
        <v>1</v>
      </c>
      <c r="N30" s="832">
        <v>1000</v>
      </c>
      <c r="O30" s="849">
        <v>29</v>
      </c>
      <c r="P30" s="849">
        <v>29000</v>
      </c>
      <c r="Q30" s="837">
        <v>1.2608695652173914</v>
      </c>
      <c r="R30" s="850">
        <v>1000</v>
      </c>
    </row>
    <row r="31" spans="1:18" ht="14.4" customHeight="1" x14ac:dyDescent="0.3">
      <c r="A31" s="831"/>
      <c r="B31" s="832" t="s">
        <v>2157</v>
      </c>
      <c r="C31" s="832" t="s">
        <v>574</v>
      </c>
      <c r="D31" s="832" t="s">
        <v>2154</v>
      </c>
      <c r="E31" s="832" t="s">
        <v>2191</v>
      </c>
      <c r="F31" s="832" t="s">
        <v>2192</v>
      </c>
      <c r="G31" s="849">
        <v>4</v>
      </c>
      <c r="H31" s="849">
        <v>2666.67</v>
      </c>
      <c r="I31" s="832">
        <v>1.3333283333583335</v>
      </c>
      <c r="J31" s="832">
        <v>666.66750000000002</v>
      </c>
      <c r="K31" s="849">
        <v>3</v>
      </c>
      <c r="L31" s="849">
        <v>2000.0099999999998</v>
      </c>
      <c r="M31" s="832">
        <v>1</v>
      </c>
      <c r="N31" s="832">
        <v>666.67</v>
      </c>
      <c r="O31" s="849">
        <v>5</v>
      </c>
      <c r="P31" s="849">
        <v>3333.33</v>
      </c>
      <c r="Q31" s="837">
        <v>1.6666566667166667</v>
      </c>
      <c r="R31" s="850">
        <v>666.66599999999994</v>
      </c>
    </row>
    <row r="32" spans="1:18" ht="14.4" customHeight="1" x14ac:dyDescent="0.3">
      <c r="A32" s="831"/>
      <c r="B32" s="832" t="s">
        <v>2157</v>
      </c>
      <c r="C32" s="832" t="s">
        <v>574</v>
      </c>
      <c r="D32" s="832" t="s">
        <v>2154</v>
      </c>
      <c r="E32" s="832" t="s">
        <v>2193</v>
      </c>
      <c r="F32" s="832" t="s">
        <v>2194</v>
      </c>
      <c r="G32" s="849">
        <v>1460</v>
      </c>
      <c r="H32" s="849">
        <v>73000</v>
      </c>
      <c r="I32" s="832">
        <v>1.0332625619249822</v>
      </c>
      <c r="J32" s="832">
        <v>50</v>
      </c>
      <c r="K32" s="849">
        <v>1413</v>
      </c>
      <c r="L32" s="849">
        <v>70650</v>
      </c>
      <c r="M32" s="832">
        <v>1</v>
      </c>
      <c r="N32" s="832">
        <v>50</v>
      </c>
      <c r="O32" s="849">
        <v>1236</v>
      </c>
      <c r="P32" s="849">
        <v>75533.33</v>
      </c>
      <c r="Q32" s="837">
        <v>1.0691200283085633</v>
      </c>
      <c r="R32" s="850">
        <v>61.111108414239482</v>
      </c>
    </row>
    <row r="33" spans="1:18" ht="14.4" customHeight="1" x14ac:dyDescent="0.3">
      <c r="A33" s="831"/>
      <c r="B33" s="832" t="s">
        <v>2157</v>
      </c>
      <c r="C33" s="832" t="s">
        <v>574</v>
      </c>
      <c r="D33" s="832" t="s">
        <v>2154</v>
      </c>
      <c r="E33" s="832" t="s">
        <v>2195</v>
      </c>
      <c r="F33" s="832" t="s">
        <v>2196</v>
      </c>
      <c r="G33" s="849">
        <v>17</v>
      </c>
      <c r="H33" s="849">
        <v>94.45</v>
      </c>
      <c r="I33" s="832">
        <v>2.8329334133173365</v>
      </c>
      <c r="J33" s="832">
        <v>5.5558823529411763</v>
      </c>
      <c r="K33" s="849">
        <v>6</v>
      </c>
      <c r="L33" s="849">
        <v>33.340000000000003</v>
      </c>
      <c r="M33" s="832">
        <v>1</v>
      </c>
      <c r="N33" s="832">
        <v>5.5566666666666675</v>
      </c>
      <c r="O33" s="849">
        <v>9</v>
      </c>
      <c r="P33" s="849">
        <v>50</v>
      </c>
      <c r="Q33" s="837">
        <v>1.4997000599880022</v>
      </c>
      <c r="R33" s="850">
        <v>5.5555555555555554</v>
      </c>
    </row>
    <row r="34" spans="1:18" ht="14.4" customHeight="1" x14ac:dyDescent="0.3">
      <c r="A34" s="831"/>
      <c r="B34" s="832" t="s">
        <v>2157</v>
      </c>
      <c r="C34" s="832" t="s">
        <v>574</v>
      </c>
      <c r="D34" s="832" t="s">
        <v>2154</v>
      </c>
      <c r="E34" s="832" t="s">
        <v>2197</v>
      </c>
      <c r="F34" s="832" t="s">
        <v>2198</v>
      </c>
      <c r="G34" s="849">
        <v>28</v>
      </c>
      <c r="H34" s="849">
        <v>2831.11</v>
      </c>
      <c r="I34" s="832">
        <v>0.77777747252747254</v>
      </c>
      <c r="J34" s="832">
        <v>101.11107142857144</v>
      </c>
      <c r="K34" s="849">
        <v>36</v>
      </c>
      <c r="L34" s="849">
        <v>3640</v>
      </c>
      <c r="M34" s="832">
        <v>1</v>
      </c>
      <c r="N34" s="832">
        <v>101.11111111111111</v>
      </c>
      <c r="O34" s="849">
        <v>16</v>
      </c>
      <c r="P34" s="849">
        <v>2044.4499999999998</v>
      </c>
      <c r="Q34" s="837">
        <v>0.56166208791208783</v>
      </c>
      <c r="R34" s="850">
        <v>127.77812499999999</v>
      </c>
    </row>
    <row r="35" spans="1:18" ht="14.4" customHeight="1" x14ac:dyDescent="0.3">
      <c r="A35" s="831"/>
      <c r="B35" s="832" t="s">
        <v>2157</v>
      </c>
      <c r="C35" s="832" t="s">
        <v>574</v>
      </c>
      <c r="D35" s="832" t="s">
        <v>2154</v>
      </c>
      <c r="E35" s="832" t="s">
        <v>2199</v>
      </c>
      <c r="F35" s="832" t="s">
        <v>2200</v>
      </c>
      <c r="G35" s="849">
        <v>82</v>
      </c>
      <c r="H35" s="849">
        <v>0</v>
      </c>
      <c r="I35" s="832"/>
      <c r="J35" s="832">
        <v>0</v>
      </c>
      <c r="K35" s="849">
        <v>81</v>
      </c>
      <c r="L35" s="849">
        <v>0</v>
      </c>
      <c r="M35" s="832"/>
      <c r="N35" s="832">
        <v>0</v>
      </c>
      <c r="O35" s="849">
        <v>22</v>
      </c>
      <c r="P35" s="849">
        <v>0</v>
      </c>
      <c r="Q35" s="837"/>
      <c r="R35" s="850">
        <v>0</v>
      </c>
    </row>
    <row r="36" spans="1:18" ht="14.4" customHeight="1" x14ac:dyDescent="0.3">
      <c r="A36" s="831"/>
      <c r="B36" s="832" t="s">
        <v>2157</v>
      </c>
      <c r="C36" s="832" t="s">
        <v>574</v>
      </c>
      <c r="D36" s="832" t="s">
        <v>2154</v>
      </c>
      <c r="E36" s="832" t="s">
        <v>2201</v>
      </c>
      <c r="F36" s="832" t="s">
        <v>2202</v>
      </c>
      <c r="G36" s="849">
        <v>902</v>
      </c>
      <c r="H36" s="849">
        <v>275611.12999999995</v>
      </c>
      <c r="I36" s="832">
        <v>0.93568466554545193</v>
      </c>
      <c r="J36" s="832">
        <v>305.55557649667401</v>
      </c>
      <c r="K36" s="849">
        <v>964</v>
      </c>
      <c r="L36" s="849">
        <v>294555.57</v>
      </c>
      <c r="M36" s="832">
        <v>1</v>
      </c>
      <c r="N36" s="832">
        <v>305.55557053941908</v>
      </c>
      <c r="O36" s="849">
        <v>843</v>
      </c>
      <c r="P36" s="849">
        <v>257583.33999999997</v>
      </c>
      <c r="Q36" s="837">
        <v>0.8744813075508977</v>
      </c>
      <c r="R36" s="850">
        <v>305.55556346381968</v>
      </c>
    </row>
    <row r="37" spans="1:18" ht="14.4" customHeight="1" x14ac:dyDescent="0.3">
      <c r="A37" s="831"/>
      <c r="B37" s="832" t="s">
        <v>2157</v>
      </c>
      <c r="C37" s="832" t="s">
        <v>574</v>
      </c>
      <c r="D37" s="832" t="s">
        <v>2154</v>
      </c>
      <c r="E37" s="832" t="s">
        <v>2203</v>
      </c>
      <c r="F37" s="832" t="s">
        <v>2204</v>
      </c>
      <c r="G37" s="849">
        <v>1</v>
      </c>
      <c r="H37" s="849">
        <v>33.33</v>
      </c>
      <c r="I37" s="832"/>
      <c r="J37" s="832">
        <v>33.33</v>
      </c>
      <c r="K37" s="849"/>
      <c r="L37" s="849"/>
      <c r="M37" s="832"/>
      <c r="N37" s="832"/>
      <c r="O37" s="849">
        <v>1</v>
      </c>
      <c r="P37" s="849">
        <v>33.33</v>
      </c>
      <c r="Q37" s="837"/>
      <c r="R37" s="850">
        <v>33.33</v>
      </c>
    </row>
    <row r="38" spans="1:18" ht="14.4" customHeight="1" x14ac:dyDescent="0.3">
      <c r="A38" s="831"/>
      <c r="B38" s="832" t="s">
        <v>2157</v>
      </c>
      <c r="C38" s="832" t="s">
        <v>574</v>
      </c>
      <c r="D38" s="832" t="s">
        <v>2154</v>
      </c>
      <c r="E38" s="832" t="s">
        <v>2205</v>
      </c>
      <c r="F38" s="832" t="s">
        <v>2206</v>
      </c>
      <c r="G38" s="849">
        <v>4022</v>
      </c>
      <c r="H38" s="849">
        <v>1832244.4700000002</v>
      </c>
      <c r="I38" s="832">
        <v>1.004495509939489</v>
      </c>
      <c r="J38" s="832">
        <v>455.55556190949784</v>
      </c>
      <c r="K38" s="849">
        <v>4004</v>
      </c>
      <c r="L38" s="849">
        <v>1824044.4600000002</v>
      </c>
      <c r="M38" s="832">
        <v>1</v>
      </c>
      <c r="N38" s="832">
        <v>455.55555944055948</v>
      </c>
      <c r="O38" s="849">
        <v>3739</v>
      </c>
      <c r="P38" s="849">
        <v>1703322.2600000002</v>
      </c>
      <c r="Q38" s="837">
        <v>0.93381619656354209</v>
      </c>
      <c r="R38" s="850">
        <v>455.55556565926724</v>
      </c>
    </row>
    <row r="39" spans="1:18" ht="14.4" customHeight="1" x14ac:dyDescent="0.3">
      <c r="A39" s="831"/>
      <c r="B39" s="832" t="s">
        <v>2157</v>
      </c>
      <c r="C39" s="832" t="s">
        <v>574</v>
      </c>
      <c r="D39" s="832" t="s">
        <v>2154</v>
      </c>
      <c r="E39" s="832" t="s">
        <v>2207</v>
      </c>
      <c r="F39" s="832" t="s">
        <v>2208</v>
      </c>
      <c r="G39" s="849">
        <v>17</v>
      </c>
      <c r="H39" s="849">
        <v>1001.1099999999999</v>
      </c>
      <c r="I39" s="832">
        <v>16.999660383766344</v>
      </c>
      <c r="J39" s="832">
        <v>58.888823529411759</v>
      </c>
      <c r="K39" s="849">
        <v>1</v>
      </c>
      <c r="L39" s="849">
        <v>58.89</v>
      </c>
      <c r="M39" s="832">
        <v>1</v>
      </c>
      <c r="N39" s="832">
        <v>58.89</v>
      </c>
      <c r="O39" s="849">
        <v>20</v>
      </c>
      <c r="P39" s="849">
        <v>1177.77</v>
      </c>
      <c r="Q39" s="837">
        <v>19.999490575649517</v>
      </c>
      <c r="R39" s="850">
        <v>58.888500000000001</v>
      </c>
    </row>
    <row r="40" spans="1:18" ht="14.4" customHeight="1" x14ac:dyDescent="0.3">
      <c r="A40" s="831"/>
      <c r="B40" s="832" t="s">
        <v>2157</v>
      </c>
      <c r="C40" s="832" t="s">
        <v>574</v>
      </c>
      <c r="D40" s="832" t="s">
        <v>2154</v>
      </c>
      <c r="E40" s="832" t="s">
        <v>2209</v>
      </c>
      <c r="F40" s="832" t="s">
        <v>2210</v>
      </c>
      <c r="G40" s="849">
        <v>1915</v>
      </c>
      <c r="H40" s="849">
        <v>148944.44</v>
      </c>
      <c r="I40" s="832">
        <v>0.92556783484792637</v>
      </c>
      <c r="J40" s="832">
        <v>77.777775456919059</v>
      </c>
      <c r="K40" s="849">
        <v>2069</v>
      </c>
      <c r="L40" s="849">
        <v>160922.22999999998</v>
      </c>
      <c r="M40" s="832">
        <v>1</v>
      </c>
      <c r="N40" s="832">
        <v>77.777781536974373</v>
      </c>
      <c r="O40" s="849">
        <v>2009</v>
      </c>
      <c r="P40" s="849">
        <v>156255.57</v>
      </c>
      <c r="Q40" s="837">
        <v>0.97100052615477694</v>
      </c>
      <c r="R40" s="850">
        <v>77.777784967645601</v>
      </c>
    </row>
    <row r="41" spans="1:18" ht="14.4" customHeight="1" x14ac:dyDescent="0.3">
      <c r="A41" s="831"/>
      <c r="B41" s="832" t="s">
        <v>2157</v>
      </c>
      <c r="C41" s="832" t="s">
        <v>574</v>
      </c>
      <c r="D41" s="832" t="s">
        <v>2154</v>
      </c>
      <c r="E41" s="832" t="s">
        <v>2211</v>
      </c>
      <c r="F41" s="832" t="s">
        <v>2212</v>
      </c>
      <c r="G41" s="849">
        <v>1</v>
      </c>
      <c r="H41" s="849">
        <v>270</v>
      </c>
      <c r="I41" s="832"/>
      <c r="J41" s="832">
        <v>270</v>
      </c>
      <c r="K41" s="849"/>
      <c r="L41" s="849"/>
      <c r="M41" s="832"/>
      <c r="N41" s="832"/>
      <c r="O41" s="849">
        <v>1</v>
      </c>
      <c r="P41" s="849">
        <v>270</v>
      </c>
      <c r="Q41" s="837"/>
      <c r="R41" s="850">
        <v>270</v>
      </c>
    </row>
    <row r="42" spans="1:18" ht="14.4" customHeight="1" x14ac:dyDescent="0.3">
      <c r="A42" s="831"/>
      <c r="B42" s="832" t="s">
        <v>2157</v>
      </c>
      <c r="C42" s="832" t="s">
        <v>574</v>
      </c>
      <c r="D42" s="832" t="s">
        <v>2154</v>
      </c>
      <c r="E42" s="832" t="s">
        <v>2213</v>
      </c>
      <c r="F42" s="832" t="s">
        <v>2214</v>
      </c>
      <c r="G42" s="849">
        <v>1382</v>
      </c>
      <c r="H42" s="849">
        <v>130522.19000000002</v>
      </c>
      <c r="I42" s="832">
        <v>0.95179049118040759</v>
      </c>
      <c r="J42" s="832">
        <v>94.444421128798851</v>
      </c>
      <c r="K42" s="849">
        <v>1452</v>
      </c>
      <c r="L42" s="849">
        <v>137133.32</v>
      </c>
      <c r="M42" s="832">
        <v>1</v>
      </c>
      <c r="N42" s="832">
        <v>94.444435261707994</v>
      </c>
      <c r="O42" s="849">
        <v>1523</v>
      </c>
      <c r="P42" s="849">
        <v>143838.88</v>
      </c>
      <c r="Q42" s="837">
        <v>1.0488981087893154</v>
      </c>
      <c r="R42" s="850">
        <v>94.444438608010515</v>
      </c>
    </row>
    <row r="43" spans="1:18" ht="14.4" customHeight="1" x14ac:dyDescent="0.3">
      <c r="A43" s="831"/>
      <c r="B43" s="832" t="s">
        <v>2157</v>
      </c>
      <c r="C43" s="832" t="s">
        <v>574</v>
      </c>
      <c r="D43" s="832" t="s">
        <v>2154</v>
      </c>
      <c r="E43" s="832" t="s">
        <v>2215</v>
      </c>
      <c r="F43" s="832" t="s">
        <v>2216</v>
      </c>
      <c r="G43" s="849">
        <v>3</v>
      </c>
      <c r="H43" s="849">
        <v>130</v>
      </c>
      <c r="I43" s="832"/>
      <c r="J43" s="832">
        <v>43.333333333333336</v>
      </c>
      <c r="K43" s="849"/>
      <c r="L43" s="849"/>
      <c r="M43" s="832"/>
      <c r="N43" s="832"/>
      <c r="O43" s="849">
        <v>1</v>
      </c>
      <c r="P43" s="849">
        <v>43.33</v>
      </c>
      <c r="Q43" s="837"/>
      <c r="R43" s="850">
        <v>43.33</v>
      </c>
    </row>
    <row r="44" spans="1:18" ht="14.4" customHeight="1" x14ac:dyDescent="0.3">
      <c r="A44" s="831"/>
      <c r="B44" s="832" t="s">
        <v>2157</v>
      </c>
      <c r="C44" s="832" t="s">
        <v>574</v>
      </c>
      <c r="D44" s="832" t="s">
        <v>2154</v>
      </c>
      <c r="E44" s="832" t="s">
        <v>2217</v>
      </c>
      <c r="F44" s="832" t="s">
        <v>2218</v>
      </c>
      <c r="G44" s="849">
        <v>27</v>
      </c>
      <c r="H44" s="849">
        <v>2610.0100000000002</v>
      </c>
      <c r="I44" s="832">
        <v>1.3499935345384955</v>
      </c>
      <c r="J44" s="832">
        <v>96.667037037037048</v>
      </c>
      <c r="K44" s="849">
        <v>20</v>
      </c>
      <c r="L44" s="849">
        <v>1933.35</v>
      </c>
      <c r="M44" s="832">
        <v>1</v>
      </c>
      <c r="N44" s="832">
        <v>96.66749999999999</v>
      </c>
      <c r="O44" s="849">
        <v>15</v>
      </c>
      <c r="P44" s="849">
        <v>1450.01</v>
      </c>
      <c r="Q44" s="837">
        <v>0.7499987069076991</v>
      </c>
      <c r="R44" s="850">
        <v>96.667333333333332</v>
      </c>
    </row>
    <row r="45" spans="1:18" ht="14.4" customHeight="1" x14ac:dyDescent="0.3">
      <c r="A45" s="831"/>
      <c r="B45" s="832" t="s">
        <v>2157</v>
      </c>
      <c r="C45" s="832" t="s">
        <v>574</v>
      </c>
      <c r="D45" s="832" t="s">
        <v>2154</v>
      </c>
      <c r="E45" s="832" t="s">
        <v>2219</v>
      </c>
      <c r="F45" s="832" t="s">
        <v>2220</v>
      </c>
      <c r="G45" s="849">
        <v>380</v>
      </c>
      <c r="H45" s="849">
        <v>126666.67</v>
      </c>
      <c r="I45" s="832">
        <v>1.1046512560843753</v>
      </c>
      <c r="J45" s="832">
        <v>333.33334210526317</v>
      </c>
      <c r="K45" s="849">
        <v>344</v>
      </c>
      <c r="L45" s="849">
        <v>114666.66</v>
      </c>
      <c r="M45" s="832">
        <v>1</v>
      </c>
      <c r="N45" s="832">
        <v>333.33331395348836</v>
      </c>
      <c r="O45" s="849">
        <v>237</v>
      </c>
      <c r="P45" s="849">
        <v>79000</v>
      </c>
      <c r="Q45" s="837">
        <v>0.68895352842753066</v>
      </c>
      <c r="R45" s="850">
        <v>333.33333333333331</v>
      </c>
    </row>
    <row r="46" spans="1:18" ht="14.4" customHeight="1" x14ac:dyDescent="0.3">
      <c r="A46" s="831"/>
      <c r="B46" s="832" t="s">
        <v>2157</v>
      </c>
      <c r="C46" s="832" t="s">
        <v>574</v>
      </c>
      <c r="D46" s="832" t="s">
        <v>2154</v>
      </c>
      <c r="E46" s="832" t="s">
        <v>2221</v>
      </c>
      <c r="F46" s="832" t="s">
        <v>2222</v>
      </c>
      <c r="G46" s="849">
        <v>747</v>
      </c>
      <c r="H46" s="849">
        <v>958649.97999999986</v>
      </c>
      <c r="I46" s="832">
        <v>0.85862067174205092</v>
      </c>
      <c r="J46" s="832">
        <v>1283.3333065595714</v>
      </c>
      <c r="K46" s="849">
        <v>870</v>
      </c>
      <c r="L46" s="849">
        <v>1116500</v>
      </c>
      <c r="M46" s="832">
        <v>1</v>
      </c>
      <c r="N46" s="832">
        <v>1283.3333333333333</v>
      </c>
      <c r="O46" s="849">
        <v>765</v>
      </c>
      <c r="P46" s="849">
        <v>981749.98999999987</v>
      </c>
      <c r="Q46" s="837">
        <v>0.87931033587102536</v>
      </c>
      <c r="R46" s="850">
        <v>1283.3333202614378</v>
      </c>
    </row>
    <row r="47" spans="1:18" ht="14.4" customHeight="1" x14ac:dyDescent="0.3">
      <c r="A47" s="831"/>
      <c r="B47" s="832" t="s">
        <v>2157</v>
      </c>
      <c r="C47" s="832" t="s">
        <v>574</v>
      </c>
      <c r="D47" s="832" t="s">
        <v>2154</v>
      </c>
      <c r="E47" s="832" t="s">
        <v>2223</v>
      </c>
      <c r="F47" s="832" t="s">
        <v>2224</v>
      </c>
      <c r="G47" s="849">
        <v>2</v>
      </c>
      <c r="H47" s="849">
        <v>933.33</v>
      </c>
      <c r="I47" s="832">
        <v>1.9999785715816316</v>
      </c>
      <c r="J47" s="832">
        <v>466.66500000000002</v>
      </c>
      <c r="K47" s="849">
        <v>1</v>
      </c>
      <c r="L47" s="849">
        <v>466.67</v>
      </c>
      <c r="M47" s="832">
        <v>1</v>
      </c>
      <c r="N47" s="832">
        <v>466.67</v>
      </c>
      <c r="O47" s="849">
        <v>3</v>
      </c>
      <c r="P47" s="849">
        <v>1400.01</v>
      </c>
      <c r="Q47" s="837">
        <v>3</v>
      </c>
      <c r="R47" s="850">
        <v>466.67</v>
      </c>
    </row>
    <row r="48" spans="1:18" ht="14.4" customHeight="1" x14ac:dyDescent="0.3">
      <c r="A48" s="831"/>
      <c r="B48" s="832" t="s">
        <v>2157</v>
      </c>
      <c r="C48" s="832" t="s">
        <v>574</v>
      </c>
      <c r="D48" s="832" t="s">
        <v>2154</v>
      </c>
      <c r="E48" s="832" t="s">
        <v>2225</v>
      </c>
      <c r="F48" s="832" t="s">
        <v>2226</v>
      </c>
      <c r="G48" s="849">
        <v>72</v>
      </c>
      <c r="H48" s="849">
        <v>8400.01</v>
      </c>
      <c r="I48" s="832">
        <v>1.0434795031055901</v>
      </c>
      <c r="J48" s="832">
        <v>116.66680555555556</v>
      </c>
      <c r="K48" s="849">
        <v>69</v>
      </c>
      <c r="L48" s="849">
        <v>8050</v>
      </c>
      <c r="M48" s="832">
        <v>1</v>
      </c>
      <c r="N48" s="832">
        <v>116.66666666666667</v>
      </c>
      <c r="O48" s="849">
        <v>66</v>
      </c>
      <c r="P48" s="849">
        <v>8800</v>
      </c>
      <c r="Q48" s="837">
        <v>1.0931677018633541</v>
      </c>
      <c r="R48" s="850">
        <v>133.33333333333334</v>
      </c>
    </row>
    <row r="49" spans="1:18" ht="14.4" customHeight="1" x14ac:dyDescent="0.3">
      <c r="A49" s="831"/>
      <c r="B49" s="832" t="s">
        <v>2157</v>
      </c>
      <c r="C49" s="832" t="s">
        <v>574</v>
      </c>
      <c r="D49" s="832" t="s">
        <v>2154</v>
      </c>
      <c r="E49" s="832" t="s">
        <v>2155</v>
      </c>
      <c r="F49" s="832" t="s">
        <v>2156</v>
      </c>
      <c r="G49" s="849">
        <v>4</v>
      </c>
      <c r="H49" s="849">
        <v>1377.76</v>
      </c>
      <c r="I49" s="832">
        <v>4</v>
      </c>
      <c r="J49" s="832">
        <v>344.44</v>
      </c>
      <c r="K49" s="849">
        <v>1</v>
      </c>
      <c r="L49" s="849">
        <v>344.44</v>
      </c>
      <c r="M49" s="832">
        <v>1</v>
      </c>
      <c r="N49" s="832">
        <v>344.44</v>
      </c>
      <c r="O49" s="849">
        <v>3</v>
      </c>
      <c r="P49" s="849">
        <v>1033.32</v>
      </c>
      <c r="Q49" s="837">
        <v>3</v>
      </c>
      <c r="R49" s="850">
        <v>344.44</v>
      </c>
    </row>
    <row r="50" spans="1:18" ht="14.4" customHeight="1" x14ac:dyDescent="0.3">
      <c r="A50" s="831"/>
      <c r="B50" s="832" t="s">
        <v>2157</v>
      </c>
      <c r="C50" s="832" t="s">
        <v>574</v>
      </c>
      <c r="D50" s="832" t="s">
        <v>2154</v>
      </c>
      <c r="E50" s="832" t="s">
        <v>2227</v>
      </c>
      <c r="F50" s="832" t="s">
        <v>2228</v>
      </c>
      <c r="G50" s="849">
        <v>5</v>
      </c>
      <c r="H50" s="849">
        <v>4166.67</v>
      </c>
      <c r="I50" s="832">
        <v>1.2499985000030001</v>
      </c>
      <c r="J50" s="832">
        <v>833.33400000000006</v>
      </c>
      <c r="K50" s="849">
        <v>4</v>
      </c>
      <c r="L50" s="849">
        <v>3333.34</v>
      </c>
      <c r="M50" s="832">
        <v>1</v>
      </c>
      <c r="N50" s="832">
        <v>833.33500000000004</v>
      </c>
      <c r="O50" s="849">
        <v>1</v>
      </c>
      <c r="P50" s="849">
        <v>833.33</v>
      </c>
      <c r="Q50" s="837">
        <v>0.249998500003</v>
      </c>
      <c r="R50" s="850">
        <v>833.33</v>
      </c>
    </row>
    <row r="51" spans="1:18" ht="14.4" customHeight="1" x14ac:dyDescent="0.3">
      <c r="A51" s="831"/>
      <c r="B51" s="832" t="s">
        <v>2157</v>
      </c>
      <c r="C51" s="832" t="s">
        <v>574</v>
      </c>
      <c r="D51" s="832" t="s">
        <v>2154</v>
      </c>
      <c r="E51" s="832" t="s">
        <v>2229</v>
      </c>
      <c r="F51" s="832" t="s">
        <v>2196</v>
      </c>
      <c r="G51" s="849">
        <v>24</v>
      </c>
      <c r="H51" s="849">
        <v>133.34</v>
      </c>
      <c r="I51" s="832">
        <v>1.4998875140607424</v>
      </c>
      <c r="J51" s="832">
        <v>5.5558333333333332</v>
      </c>
      <c r="K51" s="849">
        <v>16</v>
      </c>
      <c r="L51" s="849">
        <v>88.9</v>
      </c>
      <c r="M51" s="832">
        <v>1</v>
      </c>
      <c r="N51" s="832">
        <v>5.5562500000000004</v>
      </c>
      <c r="O51" s="849">
        <v>18</v>
      </c>
      <c r="P51" s="849">
        <v>100.01</v>
      </c>
      <c r="Q51" s="837">
        <v>1.1249718785151857</v>
      </c>
      <c r="R51" s="850">
        <v>5.556111111111111</v>
      </c>
    </row>
    <row r="52" spans="1:18" ht="14.4" customHeight="1" x14ac:dyDescent="0.3">
      <c r="A52" s="831"/>
      <c r="B52" s="832" t="s">
        <v>2157</v>
      </c>
      <c r="C52" s="832" t="s">
        <v>574</v>
      </c>
      <c r="D52" s="832" t="s">
        <v>2154</v>
      </c>
      <c r="E52" s="832" t="s">
        <v>2230</v>
      </c>
      <c r="F52" s="832" t="s">
        <v>2231</v>
      </c>
      <c r="G52" s="849"/>
      <c r="H52" s="849"/>
      <c r="I52" s="832"/>
      <c r="J52" s="832"/>
      <c r="K52" s="849"/>
      <c r="L52" s="849"/>
      <c r="M52" s="832"/>
      <c r="N52" s="832"/>
      <c r="O52" s="849">
        <v>1</v>
      </c>
      <c r="P52" s="849">
        <v>645.55999999999995</v>
      </c>
      <c r="Q52" s="837"/>
      <c r="R52" s="850">
        <v>645.55999999999995</v>
      </c>
    </row>
    <row r="53" spans="1:18" ht="14.4" customHeight="1" x14ac:dyDescent="0.3">
      <c r="A53" s="831"/>
      <c r="B53" s="832" t="s">
        <v>2157</v>
      </c>
      <c r="C53" s="832" t="s">
        <v>574</v>
      </c>
      <c r="D53" s="832" t="s">
        <v>2154</v>
      </c>
      <c r="E53" s="832" t="s">
        <v>2232</v>
      </c>
      <c r="F53" s="832" t="s">
        <v>2233</v>
      </c>
      <c r="G53" s="849"/>
      <c r="H53" s="849"/>
      <c r="I53" s="832"/>
      <c r="J53" s="832"/>
      <c r="K53" s="849">
        <v>1</v>
      </c>
      <c r="L53" s="849">
        <v>550</v>
      </c>
      <c r="M53" s="832">
        <v>1</v>
      </c>
      <c r="N53" s="832">
        <v>550</v>
      </c>
      <c r="O53" s="849"/>
      <c r="P53" s="849"/>
      <c r="Q53" s="837"/>
      <c r="R53" s="850"/>
    </row>
    <row r="54" spans="1:18" ht="14.4" customHeight="1" x14ac:dyDescent="0.3">
      <c r="A54" s="831"/>
      <c r="B54" s="832" t="s">
        <v>2157</v>
      </c>
      <c r="C54" s="832" t="s">
        <v>574</v>
      </c>
      <c r="D54" s="832" t="s">
        <v>2154</v>
      </c>
      <c r="E54" s="832" t="s">
        <v>2234</v>
      </c>
      <c r="F54" s="832" t="s">
        <v>2235</v>
      </c>
      <c r="G54" s="849"/>
      <c r="H54" s="849"/>
      <c r="I54" s="832"/>
      <c r="J54" s="832"/>
      <c r="K54" s="849">
        <v>25</v>
      </c>
      <c r="L54" s="849">
        <v>2916.67</v>
      </c>
      <c r="M54" s="832">
        <v>1</v>
      </c>
      <c r="N54" s="832">
        <v>116.66680000000001</v>
      </c>
      <c r="O54" s="849">
        <v>71</v>
      </c>
      <c r="P54" s="849">
        <v>8283.34</v>
      </c>
      <c r="Q54" s="837">
        <v>2.8399990400010973</v>
      </c>
      <c r="R54" s="850">
        <v>116.66676056338028</v>
      </c>
    </row>
    <row r="55" spans="1:18" ht="14.4" customHeight="1" x14ac:dyDescent="0.3">
      <c r="A55" s="831"/>
      <c r="B55" s="832" t="s">
        <v>2157</v>
      </c>
      <c r="C55" s="832" t="s">
        <v>2138</v>
      </c>
      <c r="D55" s="832" t="s">
        <v>2154</v>
      </c>
      <c r="E55" s="832" t="s">
        <v>2174</v>
      </c>
      <c r="F55" s="832" t="s">
        <v>2175</v>
      </c>
      <c r="G55" s="849"/>
      <c r="H55" s="849"/>
      <c r="I55" s="832"/>
      <c r="J55" s="832"/>
      <c r="K55" s="849">
        <v>1</v>
      </c>
      <c r="L55" s="849">
        <v>105.56</v>
      </c>
      <c r="M55" s="832">
        <v>1</v>
      </c>
      <c r="N55" s="832">
        <v>105.56</v>
      </c>
      <c r="O55" s="849"/>
      <c r="P55" s="849"/>
      <c r="Q55" s="837"/>
      <c r="R55" s="850"/>
    </row>
    <row r="56" spans="1:18" ht="14.4" customHeight="1" x14ac:dyDescent="0.3">
      <c r="A56" s="831"/>
      <c r="B56" s="832" t="s">
        <v>2157</v>
      </c>
      <c r="C56" s="832" t="s">
        <v>2138</v>
      </c>
      <c r="D56" s="832" t="s">
        <v>2154</v>
      </c>
      <c r="E56" s="832" t="s">
        <v>2176</v>
      </c>
      <c r="F56" s="832" t="s">
        <v>2177</v>
      </c>
      <c r="G56" s="849">
        <v>1</v>
      </c>
      <c r="H56" s="849">
        <v>77.78</v>
      </c>
      <c r="I56" s="832"/>
      <c r="J56" s="832">
        <v>77.78</v>
      </c>
      <c r="K56" s="849"/>
      <c r="L56" s="849"/>
      <c r="M56" s="832"/>
      <c r="N56" s="832"/>
      <c r="O56" s="849">
        <v>1</v>
      </c>
      <c r="P56" s="849">
        <v>77.78</v>
      </c>
      <c r="Q56" s="837"/>
      <c r="R56" s="850">
        <v>77.78</v>
      </c>
    </row>
    <row r="57" spans="1:18" ht="14.4" customHeight="1" x14ac:dyDescent="0.3">
      <c r="A57" s="831"/>
      <c r="B57" s="832" t="s">
        <v>2157</v>
      </c>
      <c r="C57" s="832" t="s">
        <v>2138</v>
      </c>
      <c r="D57" s="832" t="s">
        <v>2154</v>
      </c>
      <c r="E57" s="832" t="s">
        <v>2178</v>
      </c>
      <c r="F57" s="832" t="s">
        <v>2179</v>
      </c>
      <c r="G57" s="849">
        <v>8</v>
      </c>
      <c r="H57" s="849">
        <v>2000</v>
      </c>
      <c r="I57" s="832">
        <v>0.88888888888888884</v>
      </c>
      <c r="J57" s="832">
        <v>250</v>
      </c>
      <c r="K57" s="849">
        <v>9</v>
      </c>
      <c r="L57" s="849">
        <v>2250</v>
      </c>
      <c r="M57" s="832">
        <v>1</v>
      </c>
      <c r="N57" s="832">
        <v>250</v>
      </c>
      <c r="O57" s="849">
        <v>13</v>
      </c>
      <c r="P57" s="849">
        <v>3250</v>
      </c>
      <c r="Q57" s="837">
        <v>1.4444444444444444</v>
      </c>
      <c r="R57" s="850">
        <v>250</v>
      </c>
    </row>
    <row r="58" spans="1:18" ht="14.4" customHeight="1" x14ac:dyDescent="0.3">
      <c r="A58" s="831"/>
      <c r="B58" s="832" t="s">
        <v>2157</v>
      </c>
      <c r="C58" s="832" t="s">
        <v>2138</v>
      </c>
      <c r="D58" s="832" t="s">
        <v>2154</v>
      </c>
      <c r="E58" s="832" t="s">
        <v>2180</v>
      </c>
      <c r="F58" s="832" t="s">
        <v>2181</v>
      </c>
      <c r="G58" s="849">
        <v>382</v>
      </c>
      <c r="H58" s="849">
        <v>44566.67</v>
      </c>
      <c r="I58" s="832">
        <v>1.0408719314229715</v>
      </c>
      <c r="J58" s="832">
        <v>116.66667539267016</v>
      </c>
      <c r="K58" s="849">
        <v>367</v>
      </c>
      <c r="L58" s="849">
        <v>42816.67</v>
      </c>
      <c r="M58" s="832">
        <v>1</v>
      </c>
      <c r="N58" s="832">
        <v>116.6666757493188</v>
      </c>
      <c r="O58" s="849">
        <v>421</v>
      </c>
      <c r="P58" s="849">
        <v>49116.67</v>
      </c>
      <c r="Q58" s="837">
        <v>1.1471389531226972</v>
      </c>
      <c r="R58" s="850">
        <v>116.66667458432303</v>
      </c>
    </row>
    <row r="59" spans="1:18" ht="14.4" customHeight="1" x14ac:dyDescent="0.3">
      <c r="A59" s="831"/>
      <c r="B59" s="832" t="s">
        <v>2157</v>
      </c>
      <c r="C59" s="832" t="s">
        <v>2138</v>
      </c>
      <c r="D59" s="832" t="s">
        <v>2154</v>
      </c>
      <c r="E59" s="832" t="s">
        <v>2182</v>
      </c>
      <c r="F59" s="832" t="s">
        <v>2183</v>
      </c>
      <c r="G59" s="849">
        <v>14</v>
      </c>
      <c r="H59" s="849">
        <v>4200</v>
      </c>
      <c r="I59" s="832">
        <v>0.53846153846153844</v>
      </c>
      <c r="J59" s="832">
        <v>300</v>
      </c>
      <c r="K59" s="849">
        <v>26</v>
      </c>
      <c r="L59" s="849">
        <v>7800</v>
      </c>
      <c r="M59" s="832">
        <v>1</v>
      </c>
      <c r="N59" s="832">
        <v>300</v>
      </c>
      <c r="O59" s="849">
        <v>21</v>
      </c>
      <c r="P59" s="849">
        <v>11550</v>
      </c>
      <c r="Q59" s="837">
        <v>1.4807692307692308</v>
      </c>
      <c r="R59" s="850">
        <v>550</v>
      </c>
    </row>
    <row r="60" spans="1:18" ht="14.4" customHeight="1" x14ac:dyDescent="0.3">
      <c r="A60" s="831"/>
      <c r="B60" s="832" t="s">
        <v>2157</v>
      </c>
      <c r="C60" s="832" t="s">
        <v>2138</v>
      </c>
      <c r="D60" s="832" t="s">
        <v>2154</v>
      </c>
      <c r="E60" s="832" t="s">
        <v>2184</v>
      </c>
      <c r="F60" s="832" t="s">
        <v>2185</v>
      </c>
      <c r="G60" s="849">
        <v>58</v>
      </c>
      <c r="H60" s="849">
        <v>12244.44</v>
      </c>
      <c r="I60" s="832">
        <v>1.56756722156006</v>
      </c>
      <c r="J60" s="832">
        <v>211.11103448275864</v>
      </c>
      <c r="K60" s="849">
        <v>37</v>
      </c>
      <c r="L60" s="849">
        <v>7811.1100000000006</v>
      </c>
      <c r="M60" s="832">
        <v>1</v>
      </c>
      <c r="N60" s="832">
        <v>211.1110810810811</v>
      </c>
      <c r="O60" s="849">
        <v>32</v>
      </c>
      <c r="P60" s="849">
        <v>7111.11</v>
      </c>
      <c r="Q60" s="837">
        <v>0.91038405553115997</v>
      </c>
      <c r="R60" s="850">
        <v>222.22218749999999</v>
      </c>
    </row>
    <row r="61" spans="1:18" ht="14.4" customHeight="1" x14ac:dyDescent="0.3">
      <c r="A61" s="831"/>
      <c r="B61" s="832" t="s">
        <v>2157</v>
      </c>
      <c r="C61" s="832" t="s">
        <v>2138</v>
      </c>
      <c r="D61" s="832" t="s">
        <v>2154</v>
      </c>
      <c r="E61" s="832" t="s">
        <v>2186</v>
      </c>
      <c r="F61" s="832" t="s">
        <v>2187</v>
      </c>
      <c r="G61" s="849">
        <v>103</v>
      </c>
      <c r="H61" s="849">
        <v>60083.34</v>
      </c>
      <c r="I61" s="832">
        <v>0.57222234021165141</v>
      </c>
      <c r="J61" s="832">
        <v>583.33339805825244</v>
      </c>
      <c r="K61" s="849">
        <v>180</v>
      </c>
      <c r="L61" s="849">
        <v>104999.99</v>
      </c>
      <c r="M61" s="832">
        <v>1</v>
      </c>
      <c r="N61" s="832">
        <v>583.33327777777777</v>
      </c>
      <c r="O61" s="849">
        <v>140</v>
      </c>
      <c r="P61" s="849">
        <v>81666.67</v>
      </c>
      <c r="Q61" s="837">
        <v>0.77777788359789357</v>
      </c>
      <c r="R61" s="850">
        <v>583.33335714285715</v>
      </c>
    </row>
    <row r="62" spans="1:18" ht="14.4" customHeight="1" x14ac:dyDescent="0.3">
      <c r="A62" s="831"/>
      <c r="B62" s="832" t="s">
        <v>2157</v>
      </c>
      <c r="C62" s="832" t="s">
        <v>2138</v>
      </c>
      <c r="D62" s="832" t="s">
        <v>2154</v>
      </c>
      <c r="E62" s="832" t="s">
        <v>2188</v>
      </c>
      <c r="F62" s="832" t="s">
        <v>2189</v>
      </c>
      <c r="G62" s="849">
        <v>49</v>
      </c>
      <c r="H62" s="849">
        <v>22866.67</v>
      </c>
      <c r="I62" s="832">
        <v>0.89090945218427331</v>
      </c>
      <c r="J62" s="832">
        <v>466.66673469387752</v>
      </c>
      <c r="K62" s="849">
        <v>55</v>
      </c>
      <c r="L62" s="849">
        <v>25666.659999999996</v>
      </c>
      <c r="M62" s="832">
        <v>1</v>
      </c>
      <c r="N62" s="832">
        <v>466.66654545454537</v>
      </c>
      <c r="O62" s="849">
        <v>41</v>
      </c>
      <c r="P62" s="849">
        <v>19133.34</v>
      </c>
      <c r="Q62" s="837">
        <v>0.7454549988194803</v>
      </c>
      <c r="R62" s="850">
        <v>466.6668292682927</v>
      </c>
    </row>
    <row r="63" spans="1:18" ht="14.4" customHeight="1" x14ac:dyDescent="0.3">
      <c r="A63" s="831"/>
      <c r="B63" s="832" t="s">
        <v>2157</v>
      </c>
      <c r="C63" s="832" t="s">
        <v>2138</v>
      </c>
      <c r="D63" s="832" t="s">
        <v>2154</v>
      </c>
      <c r="E63" s="832" t="s">
        <v>2190</v>
      </c>
      <c r="F63" s="832" t="s">
        <v>2189</v>
      </c>
      <c r="G63" s="849">
        <v>6</v>
      </c>
      <c r="H63" s="849">
        <v>6000</v>
      </c>
      <c r="I63" s="832">
        <v>0.35294117647058826</v>
      </c>
      <c r="J63" s="832">
        <v>1000</v>
      </c>
      <c r="K63" s="849">
        <v>17</v>
      </c>
      <c r="L63" s="849">
        <v>17000</v>
      </c>
      <c r="M63" s="832">
        <v>1</v>
      </c>
      <c r="N63" s="832">
        <v>1000</v>
      </c>
      <c r="O63" s="849">
        <v>15</v>
      </c>
      <c r="P63" s="849">
        <v>15000</v>
      </c>
      <c r="Q63" s="837">
        <v>0.88235294117647056</v>
      </c>
      <c r="R63" s="850">
        <v>1000</v>
      </c>
    </row>
    <row r="64" spans="1:18" ht="14.4" customHeight="1" x14ac:dyDescent="0.3">
      <c r="A64" s="831"/>
      <c r="B64" s="832" t="s">
        <v>2157</v>
      </c>
      <c r="C64" s="832" t="s">
        <v>2138</v>
      </c>
      <c r="D64" s="832" t="s">
        <v>2154</v>
      </c>
      <c r="E64" s="832" t="s">
        <v>2193</v>
      </c>
      <c r="F64" s="832" t="s">
        <v>2194</v>
      </c>
      <c r="G64" s="849"/>
      <c r="H64" s="849"/>
      <c r="I64" s="832"/>
      <c r="J64" s="832"/>
      <c r="K64" s="849">
        <v>3</v>
      </c>
      <c r="L64" s="849">
        <v>150</v>
      </c>
      <c r="M64" s="832">
        <v>1</v>
      </c>
      <c r="N64" s="832">
        <v>50</v>
      </c>
      <c r="O64" s="849">
        <v>4</v>
      </c>
      <c r="P64" s="849">
        <v>244.44</v>
      </c>
      <c r="Q64" s="837">
        <v>1.6295999999999999</v>
      </c>
      <c r="R64" s="850">
        <v>61.11</v>
      </c>
    </row>
    <row r="65" spans="1:18" ht="14.4" customHeight="1" x14ac:dyDescent="0.3">
      <c r="A65" s="831"/>
      <c r="B65" s="832" t="s">
        <v>2157</v>
      </c>
      <c r="C65" s="832" t="s">
        <v>2138</v>
      </c>
      <c r="D65" s="832" t="s">
        <v>2154</v>
      </c>
      <c r="E65" s="832" t="s">
        <v>2195</v>
      </c>
      <c r="F65" s="832" t="s">
        <v>2196</v>
      </c>
      <c r="G65" s="849">
        <v>1</v>
      </c>
      <c r="H65" s="849">
        <v>5.5600000000000005</v>
      </c>
      <c r="I65" s="832">
        <v>0.50045004500450052</v>
      </c>
      <c r="J65" s="832">
        <v>5.5600000000000005</v>
      </c>
      <c r="K65" s="849">
        <v>2</v>
      </c>
      <c r="L65" s="849">
        <v>11.11</v>
      </c>
      <c r="M65" s="832">
        <v>1</v>
      </c>
      <c r="N65" s="832">
        <v>5.5549999999999997</v>
      </c>
      <c r="O65" s="849"/>
      <c r="P65" s="849"/>
      <c r="Q65" s="837"/>
      <c r="R65" s="850"/>
    </row>
    <row r="66" spans="1:18" ht="14.4" customHeight="1" x14ac:dyDescent="0.3">
      <c r="A66" s="831"/>
      <c r="B66" s="832" t="s">
        <v>2157</v>
      </c>
      <c r="C66" s="832" t="s">
        <v>2138</v>
      </c>
      <c r="D66" s="832" t="s">
        <v>2154</v>
      </c>
      <c r="E66" s="832" t="s">
        <v>2201</v>
      </c>
      <c r="F66" s="832" t="s">
        <v>2202</v>
      </c>
      <c r="G66" s="849">
        <v>5</v>
      </c>
      <c r="H66" s="849">
        <v>1527.79</v>
      </c>
      <c r="I66" s="832">
        <v>2.4999836366016495</v>
      </c>
      <c r="J66" s="832">
        <v>305.55799999999999</v>
      </c>
      <c r="K66" s="849">
        <v>2</v>
      </c>
      <c r="L66" s="849">
        <v>611.12</v>
      </c>
      <c r="M66" s="832">
        <v>1</v>
      </c>
      <c r="N66" s="832">
        <v>305.56</v>
      </c>
      <c r="O66" s="849">
        <v>6</v>
      </c>
      <c r="P66" s="849">
        <v>1833.35</v>
      </c>
      <c r="Q66" s="837">
        <v>2.9999836366016495</v>
      </c>
      <c r="R66" s="850">
        <v>305.55833333333334</v>
      </c>
    </row>
    <row r="67" spans="1:18" ht="14.4" customHeight="1" x14ac:dyDescent="0.3">
      <c r="A67" s="831"/>
      <c r="B67" s="832" t="s">
        <v>2157</v>
      </c>
      <c r="C67" s="832" t="s">
        <v>2138</v>
      </c>
      <c r="D67" s="832" t="s">
        <v>2154</v>
      </c>
      <c r="E67" s="832" t="s">
        <v>2205</v>
      </c>
      <c r="F67" s="832" t="s">
        <v>2206</v>
      </c>
      <c r="G67" s="849">
        <v>65</v>
      </c>
      <c r="H67" s="849">
        <v>29611.11</v>
      </c>
      <c r="I67" s="832">
        <v>0.85526268664303629</v>
      </c>
      <c r="J67" s="832">
        <v>455.55553846153845</v>
      </c>
      <c r="K67" s="849">
        <v>76</v>
      </c>
      <c r="L67" s="849">
        <v>34622.240000000005</v>
      </c>
      <c r="M67" s="832">
        <v>1</v>
      </c>
      <c r="N67" s="832">
        <v>455.55578947368429</v>
      </c>
      <c r="O67" s="849">
        <v>145</v>
      </c>
      <c r="P67" s="849">
        <v>66055.55</v>
      </c>
      <c r="Q67" s="837">
        <v>1.9078935967170234</v>
      </c>
      <c r="R67" s="850">
        <v>455.55551724137933</v>
      </c>
    </row>
    <row r="68" spans="1:18" ht="14.4" customHeight="1" x14ac:dyDescent="0.3">
      <c r="A68" s="831"/>
      <c r="B68" s="832" t="s">
        <v>2157</v>
      </c>
      <c r="C68" s="832" t="s">
        <v>2138</v>
      </c>
      <c r="D68" s="832" t="s">
        <v>2154</v>
      </c>
      <c r="E68" s="832" t="s">
        <v>2207</v>
      </c>
      <c r="F68" s="832" t="s">
        <v>2208</v>
      </c>
      <c r="G68" s="849">
        <v>1</v>
      </c>
      <c r="H68" s="849">
        <v>58.89</v>
      </c>
      <c r="I68" s="832"/>
      <c r="J68" s="832">
        <v>58.89</v>
      </c>
      <c r="K68" s="849"/>
      <c r="L68" s="849"/>
      <c r="M68" s="832"/>
      <c r="N68" s="832"/>
      <c r="O68" s="849"/>
      <c r="P68" s="849"/>
      <c r="Q68" s="837"/>
      <c r="R68" s="850"/>
    </row>
    <row r="69" spans="1:18" ht="14.4" customHeight="1" x14ac:dyDescent="0.3">
      <c r="A69" s="831"/>
      <c r="B69" s="832" t="s">
        <v>2157</v>
      </c>
      <c r="C69" s="832" t="s">
        <v>2138</v>
      </c>
      <c r="D69" s="832" t="s">
        <v>2154</v>
      </c>
      <c r="E69" s="832" t="s">
        <v>2209</v>
      </c>
      <c r="F69" s="832" t="s">
        <v>2210</v>
      </c>
      <c r="G69" s="849">
        <v>17</v>
      </c>
      <c r="H69" s="849">
        <v>1322.22</v>
      </c>
      <c r="I69" s="832">
        <v>0.84999614286816327</v>
      </c>
      <c r="J69" s="832">
        <v>77.777647058823533</v>
      </c>
      <c r="K69" s="849">
        <v>20</v>
      </c>
      <c r="L69" s="849">
        <v>1555.56</v>
      </c>
      <c r="M69" s="832">
        <v>1</v>
      </c>
      <c r="N69" s="832">
        <v>77.777999999999992</v>
      </c>
      <c r="O69" s="849">
        <v>37</v>
      </c>
      <c r="P69" s="849">
        <v>2877.78</v>
      </c>
      <c r="Q69" s="837">
        <v>1.8499961428681635</v>
      </c>
      <c r="R69" s="850">
        <v>77.777837837837836</v>
      </c>
    </row>
    <row r="70" spans="1:18" ht="14.4" customHeight="1" x14ac:dyDescent="0.3">
      <c r="A70" s="831"/>
      <c r="B70" s="832" t="s">
        <v>2157</v>
      </c>
      <c r="C70" s="832" t="s">
        <v>2138</v>
      </c>
      <c r="D70" s="832" t="s">
        <v>2154</v>
      </c>
      <c r="E70" s="832" t="s">
        <v>2236</v>
      </c>
      <c r="F70" s="832" t="s">
        <v>2237</v>
      </c>
      <c r="G70" s="849">
        <v>3</v>
      </c>
      <c r="H70" s="849">
        <v>2100</v>
      </c>
      <c r="I70" s="832">
        <v>3</v>
      </c>
      <c r="J70" s="832">
        <v>700</v>
      </c>
      <c r="K70" s="849">
        <v>1</v>
      </c>
      <c r="L70" s="849">
        <v>700</v>
      </c>
      <c r="M70" s="832">
        <v>1</v>
      </c>
      <c r="N70" s="832">
        <v>700</v>
      </c>
      <c r="O70" s="849"/>
      <c r="P70" s="849"/>
      <c r="Q70" s="837"/>
      <c r="R70" s="850"/>
    </row>
    <row r="71" spans="1:18" ht="14.4" customHeight="1" x14ac:dyDescent="0.3">
      <c r="A71" s="831"/>
      <c r="B71" s="832" t="s">
        <v>2157</v>
      </c>
      <c r="C71" s="832" t="s">
        <v>2138</v>
      </c>
      <c r="D71" s="832" t="s">
        <v>2154</v>
      </c>
      <c r="E71" s="832" t="s">
        <v>2213</v>
      </c>
      <c r="F71" s="832" t="s">
        <v>2214</v>
      </c>
      <c r="G71" s="849">
        <v>185</v>
      </c>
      <c r="H71" s="849">
        <v>17472.23</v>
      </c>
      <c r="I71" s="832">
        <v>0.77405899818449386</v>
      </c>
      <c r="J71" s="832">
        <v>94.444486486486483</v>
      </c>
      <c r="K71" s="849">
        <v>239</v>
      </c>
      <c r="L71" s="849">
        <v>22572.220000000005</v>
      </c>
      <c r="M71" s="832">
        <v>1</v>
      </c>
      <c r="N71" s="832">
        <v>94.444435146443539</v>
      </c>
      <c r="O71" s="849">
        <v>388</v>
      </c>
      <c r="P71" s="849">
        <v>36644.449999999997</v>
      </c>
      <c r="Q71" s="837">
        <v>1.623431368292529</v>
      </c>
      <c r="R71" s="850">
        <v>94.444458762886597</v>
      </c>
    </row>
    <row r="72" spans="1:18" ht="14.4" customHeight="1" x14ac:dyDescent="0.3">
      <c r="A72" s="831"/>
      <c r="B72" s="832" t="s">
        <v>2157</v>
      </c>
      <c r="C72" s="832" t="s">
        <v>2138</v>
      </c>
      <c r="D72" s="832" t="s">
        <v>2154</v>
      </c>
      <c r="E72" s="832" t="s">
        <v>2217</v>
      </c>
      <c r="F72" s="832" t="s">
        <v>2218</v>
      </c>
      <c r="G72" s="849">
        <v>43</v>
      </c>
      <c r="H72" s="849">
        <v>4156.67</v>
      </c>
      <c r="I72" s="832">
        <v>1.6538430932543944</v>
      </c>
      <c r="J72" s="832">
        <v>96.666744186046515</v>
      </c>
      <c r="K72" s="849">
        <v>26</v>
      </c>
      <c r="L72" s="849">
        <v>2513.34</v>
      </c>
      <c r="M72" s="832">
        <v>1</v>
      </c>
      <c r="N72" s="832">
        <v>96.666923076923084</v>
      </c>
      <c r="O72" s="849">
        <v>24</v>
      </c>
      <c r="P72" s="849">
        <v>2319.9899999999998</v>
      </c>
      <c r="Q72" s="837">
        <v>0.9230704958342284</v>
      </c>
      <c r="R72" s="850">
        <v>96.666249999999991</v>
      </c>
    </row>
    <row r="73" spans="1:18" ht="14.4" customHeight="1" x14ac:dyDescent="0.3">
      <c r="A73" s="831"/>
      <c r="B73" s="832" t="s">
        <v>2157</v>
      </c>
      <c r="C73" s="832" t="s">
        <v>2138</v>
      </c>
      <c r="D73" s="832" t="s">
        <v>2154</v>
      </c>
      <c r="E73" s="832" t="s">
        <v>2238</v>
      </c>
      <c r="F73" s="832" t="s">
        <v>2239</v>
      </c>
      <c r="G73" s="849"/>
      <c r="H73" s="849"/>
      <c r="I73" s="832"/>
      <c r="J73" s="832"/>
      <c r="K73" s="849"/>
      <c r="L73" s="849"/>
      <c r="M73" s="832"/>
      <c r="N73" s="832"/>
      <c r="O73" s="849">
        <v>4</v>
      </c>
      <c r="P73" s="849">
        <v>1733.33</v>
      </c>
      <c r="Q73" s="837"/>
      <c r="R73" s="850">
        <v>433.33249999999998</v>
      </c>
    </row>
    <row r="74" spans="1:18" ht="14.4" customHeight="1" x14ac:dyDescent="0.3">
      <c r="A74" s="831"/>
      <c r="B74" s="832" t="s">
        <v>2157</v>
      </c>
      <c r="C74" s="832" t="s">
        <v>2138</v>
      </c>
      <c r="D74" s="832" t="s">
        <v>2154</v>
      </c>
      <c r="E74" s="832" t="s">
        <v>2221</v>
      </c>
      <c r="F74" s="832" t="s">
        <v>2222</v>
      </c>
      <c r="G74" s="849">
        <v>490</v>
      </c>
      <c r="H74" s="849">
        <v>628833.34</v>
      </c>
      <c r="I74" s="832">
        <v>1.0425531967805848</v>
      </c>
      <c r="J74" s="832">
        <v>1283.3333469387755</v>
      </c>
      <c r="K74" s="849">
        <v>470</v>
      </c>
      <c r="L74" s="849">
        <v>603166.66999999993</v>
      </c>
      <c r="M74" s="832">
        <v>1</v>
      </c>
      <c r="N74" s="832">
        <v>1283.3333404255318</v>
      </c>
      <c r="O74" s="849">
        <v>512</v>
      </c>
      <c r="P74" s="849">
        <v>657066.65999999992</v>
      </c>
      <c r="Q74" s="837">
        <v>1.0893616850546466</v>
      </c>
      <c r="R74" s="850">
        <v>1283.3333203124998</v>
      </c>
    </row>
    <row r="75" spans="1:18" ht="14.4" customHeight="1" x14ac:dyDescent="0.3">
      <c r="A75" s="831"/>
      <c r="B75" s="832" t="s">
        <v>2157</v>
      </c>
      <c r="C75" s="832" t="s">
        <v>2138</v>
      </c>
      <c r="D75" s="832" t="s">
        <v>2154</v>
      </c>
      <c r="E75" s="832" t="s">
        <v>2240</v>
      </c>
      <c r="F75" s="832" t="s">
        <v>2241</v>
      </c>
      <c r="G75" s="849">
        <v>18</v>
      </c>
      <c r="H75" s="849">
        <v>8400</v>
      </c>
      <c r="I75" s="832">
        <v>2.2500020089303652</v>
      </c>
      <c r="J75" s="832">
        <v>466.66666666666669</v>
      </c>
      <c r="K75" s="849">
        <v>8</v>
      </c>
      <c r="L75" s="849">
        <v>3733.33</v>
      </c>
      <c r="M75" s="832">
        <v>1</v>
      </c>
      <c r="N75" s="832">
        <v>466.66624999999999</v>
      </c>
      <c r="O75" s="849">
        <v>12</v>
      </c>
      <c r="P75" s="849">
        <v>5600</v>
      </c>
      <c r="Q75" s="837">
        <v>1.50000133928691</v>
      </c>
      <c r="R75" s="850">
        <v>466.66666666666669</v>
      </c>
    </row>
    <row r="76" spans="1:18" ht="14.4" customHeight="1" x14ac:dyDescent="0.3">
      <c r="A76" s="831"/>
      <c r="B76" s="832" t="s">
        <v>2157</v>
      </c>
      <c r="C76" s="832" t="s">
        <v>2138</v>
      </c>
      <c r="D76" s="832" t="s">
        <v>2154</v>
      </c>
      <c r="E76" s="832" t="s">
        <v>2229</v>
      </c>
      <c r="F76" s="832" t="s">
        <v>2196</v>
      </c>
      <c r="G76" s="849"/>
      <c r="H76" s="849"/>
      <c r="I76" s="832"/>
      <c r="J76" s="832"/>
      <c r="K76" s="849"/>
      <c r="L76" s="849"/>
      <c r="M76" s="832"/>
      <c r="N76" s="832"/>
      <c r="O76" s="849">
        <v>1</v>
      </c>
      <c r="P76" s="849">
        <v>5.5600000000000005</v>
      </c>
      <c r="Q76" s="837"/>
      <c r="R76" s="850">
        <v>5.5600000000000005</v>
      </c>
    </row>
    <row r="77" spans="1:18" ht="14.4" customHeight="1" x14ac:dyDescent="0.3">
      <c r="A77" s="831"/>
      <c r="B77" s="832" t="s">
        <v>2157</v>
      </c>
      <c r="C77" s="832" t="s">
        <v>2138</v>
      </c>
      <c r="D77" s="832" t="s">
        <v>2154</v>
      </c>
      <c r="E77" s="832" t="s">
        <v>2234</v>
      </c>
      <c r="F77" s="832" t="s">
        <v>2235</v>
      </c>
      <c r="G77" s="849"/>
      <c r="H77" s="849"/>
      <c r="I77" s="832"/>
      <c r="J77" s="832"/>
      <c r="K77" s="849"/>
      <c r="L77" s="849"/>
      <c r="M77" s="832"/>
      <c r="N77" s="832"/>
      <c r="O77" s="849">
        <v>3</v>
      </c>
      <c r="P77" s="849">
        <v>350</v>
      </c>
      <c r="Q77" s="837"/>
      <c r="R77" s="850">
        <v>116.66666666666667</v>
      </c>
    </row>
    <row r="78" spans="1:18" ht="14.4" customHeight="1" x14ac:dyDescent="0.3">
      <c r="A78" s="831"/>
      <c r="B78" s="832" t="s">
        <v>2157</v>
      </c>
      <c r="C78" s="832" t="s">
        <v>580</v>
      </c>
      <c r="D78" s="832" t="s">
        <v>2154</v>
      </c>
      <c r="E78" s="832" t="s">
        <v>2176</v>
      </c>
      <c r="F78" s="832" t="s">
        <v>2177</v>
      </c>
      <c r="G78" s="849">
        <v>39</v>
      </c>
      <c r="H78" s="849">
        <v>3033.4000000000015</v>
      </c>
      <c r="I78" s="832">
        <v>0.55715146350064659</v>
      </c>
      <c r="J78" s="832">
        <v>77.779487179487219</v>
      </c>
      <c r="K78" s="849">
        <v>70</v>
      </c>
      <c r="L78" s="849">
        <v>5444.4800000000023</v>
      </c>
      <c r="M78" s="832">
        <v>1</v>
      </c>
      <c r="N78" s="832">
        <v>77.778285714285744</v>
      </c>
      <c r="O78" s="849">
        <v>99</v>
      </c>
      <c r="P78" s="849">
        <v>7700.0900000000011</v>
      </c>
      <c r="Q78" s="837">
        <v>1.4142930086987182</v>
      </c>
      <c r="R78" s="850">
        <v>77.778686868686876</v>
      </c>
    </row>
    <row r="79" spans="1:18" ht="14.4" customHeight="1" x14ac:dyDescent="0.3">
      <c r="A79" s="831"/>
      <c r="B79" s="832" t="s">
        <v>2157</v>
      </c>
      <c r="C79" s="832" t="s">
        <v>580</v>
      </c>
      <c r="D79" s="832" t="s">
        <v>2154</v>
      </c>
      <c r="E79" s="832" t="s">
        <v>2178</v>
      </c>
      <c r="F79" s="832" t="s">
        <v>2179</v>
      </c>
      <c r="G79" s="849">
        <v>1</v>
      </c>
      <c r="H79" s="849">
        <v>250</v>
      </c>
      <c r="I79" s="832">
        <v>1</v>
      </c>
      <c r="J79" s="832">
        <v>250</v>
      </c>
      <c r="K79" s="849">
        <v>1</v>
      </c>
      <c r="L79" s="849">
        <v>250</v>
      </c>
      <c r="M79" s="832">
        <v>1</v>
      </c>
      <c r="N79" s="832">
        <v>250</v>
      </c>
      <c r="O79" s="849">
        <v>6</v>
      </c>
      <c r="P79" s="849">
        <v>1500</v>
      </c>
      <c r="Q79" s="837">
        <v>6</v>
      </c>
      <c r="R79" s="850">
        <v>250</v>
      </c>
    </row>
    <row r="80" spans="1:18" ht="14.4" customHeight="1" x14ac:dyDescent="0.3">
      <c r="A80" s="831"/>
      <c r="B80" s="832" t="s">
        <v>2157</v>
      </c>
      <c r="C80" s="832" t="s">
        <v>580</v>
      </c>
      <c r="D80" s="832" t="s">
        <v>2154</v>
      </c>
      <c r="E80" s="832" t="s">
        <v>2180</v>
      </c>
      <c r="F80" s="832" t="s">
        <v>2181</v>
      </c>
      <c r="G80" s="849">
        <v>70</v>
      </c>
      <c r="H80" s="849">
        <v>8166.7200000000012</v>
      </c>
      <c r="I80" s="832">
        <v>0.56910623494781909</v>
      </c>
      <c r="J80" s="832">
        <v>116.66742857142859</v>
      </c>
      <c r="K80" s="849">
        <v>123</v>
      </c>
      <c r="L80" s="849">
        <v>14350.080000000002</v>
      </c>
      <c r="M80" s="832">
        <v>1</v>
      </c>
      <c r="N80" s="832">
        <v>116.66731707317075</v>
      </c>
      <c r="O80" s="849">
        <v>180</v>
      </c>
      <c r="P80" s="849">
        <v>21000.06</v>
      </c>
      <c r="Q80" s="837">
        <v>1.4634106569440728</v>
      </c>
      <c r="R80" s="850">
        <v>116.667</v>
      </c>
    </row>
    <row r="81" spans="1:18" ht="14.4" customHeight="1" x14ac:dyDescent="0.3">
      <c r="A81" s="831"/>
      <c r="B81" s="832" t="s">
        <v>2157</v>
      </c>
      <c r="C81" s="832" t="s">
        <v>580</v>
      </c>
      <c r="D81" s="832" t="s">
        <v>2154</v>
      </c>
      <c r="E81" s="832" t="s">
        <v>2184</v>
      </c>
      <c r="F81" s="832" t="s">
        <v>2185</v>
      </c>
      <c r="G81" s="849">
        <v>30</v>
      </c>
      <c r="H81" s="849">
        <v>6333.3</v>
      </c>
      <c r="I81" s="832">
        <v>0.26086892050362231</v>
      </c>
      <c r="J81" s="832">
        <v>211.11</v>
      </c>
      <c r="K81" s="849">
        <v>115</v>
      </c>
      <c r="L81" s="849">
        <v>24277.710000000014</v>
      </c>
      <c r="M81" s="832">
        <v>1</v>
      </c>
      <c r="N81" s="832">
        <v>211.11052173913055</v>
      </c>
      <c r="O81" s="849">
        <v>104</v>
      </c>
      <c r="P81" s="849">
        <v>23111.020000000004</v>
      </c>
      <c r="Q81" s="837">
        <v>0.95194398483217701</v>
      </c>
      <c r="R81" s="850">
        <v>222.22134615384618</v>
      </c>
    </row>
    <row r="82" spans="1:18" ht="14.4" customHeight="1" x14ac:dyDescent="0.3">
      <c r="A82" s="831"/>
      <c r="B82" s="832" t="s">
        <v>2157</v>
      </c>
      <c r="C82" s="832" t="s">
        <v>580</v>
      </c>
      <c r="D82" s="832" t="s">
        <v>2154</v>
      </c>
      <c r="E82" s="832" t="s">
        <v>2186</v>
      </c>
      <c r="F82" s="832" t="s">
        <v>2187</v>
      </c>
      <c r="G82" s="849">
        <v>23</v>
      </c>
      <c r="H82" s="849">
        <v>13416.619999999999</v>
      </c>
      <c r="I82" s="832">
        <v>0.51111030687677506</v>
      </c>
      <c r="J82" s="832">
        <v>583.33130434782606</v>
      </c>
      <c r="K82" s="849">
        <v>45</v>
      </c>
      <c r="L82" s="849">
        <v>26249.949999999997</v>
      </c>
      <c r="M82" s="832">
        <v>1</v>
      </c>
      <c r="N82" s="832">
        <v>583.33222222222219</v>
      </c>
      <c r="O82" s="849">
        <v>81</v>
      </c>
      <c r="P82" s="849">
        <v>47249.98000000001</v>
      </c>
      <c r="Q82" s="837">
        <v>1.8000026666717466</v>
      </c>
      <c r="R82" s="850">
        <v>583.33308641975327</v>
      </c>
    </row>
    <row r="83" spans="1:18" ht="14.4" customHeight="1" x14ac:dyDescent="0.3">
      <c r="A83" s="831"/>
      <c r="B83" s="832" t="s">
        <v>2157</v>
      </c>
      <c r="C83" s="832" t="s">
        <v>580</v>
      </c>
      <c r="D83" s="832" t="s">
        <v>2154</v>
      </c>
      <c r="E83" s="832" t="s">
        <v>2188</v>
      </c>
      <c r="F83" s="832" t="s">
        <v>2189</v>
      </c>
      <c r="G83" s="849">
        <v>1</v>
      </c>
      <c r="H83" s="849">
        <v>466.67</v>
      </c>
      <c r="I83" s="832">
        <v>0.33333333333333337</v>
      </c>
      <c r="J83" s="832">
        <v>466.67</v>
      </c>
      <c r="K83" s="849">
        <v>3</v>
      </c>
      <c r="L83" s="849">
        <v>1400.01</v>
      </c>
      <c r="M83" s="832">
        <v>1</v>
      </c>
      <c r="N83" s="832">
        <v>466.67</v>
      </c>
      <c r="O83" s="849">
        <v>2</v>
      </c>
      <c r="P83" s="849">
        <v>933.34</v>
      </c>
      <c r="Q83" s="837">
        <v>0.66666666666666674</v>
      </c>
      <c r="R83" s="850">
        <v>466.67</v>
      </c>
    </row>
    <row r="84" spans="1:18" ht="14.4" customHeight="1" x14ac:dyDescent="0.3">
      <c r="A84" s="831"/>
      <c r="B84" s="832" t="s">
        <v>2157</v>
      </c>
      <c r="C84" s="832" t="s">
        <v>580</v>
      </c>
      <c r="D84" s="832" t="s">
        <v>2154</v>
      </c>
      <c r="E84" s="832" t="s">
        <v>2193</v>
      </c>
      <c r="F84" s="832" t="s">
        <v>2194</v>
      </c>
      <c r="G84" s="849">
        <v>64</v>
      </c>
      <c r="H84" s="849">
        <v>3200</v>
      </c>
      <c r="I84" s="832">
        <v>0.39506172839506171</v>
      </c>
      <c r="J84" s="832">
        <v>50</v>
      </c>
      <c r="K84" s="849">
        <v>162</v>
      </c>
      <c r="L84" s="849">
        <v>8100</v>
      </c>
      <c r="M84" s="832">
        <v>1</v>
      </c>
      <c r="N84" s="832">
        <v>50</v>
      </c>
      <c r="O84" s="849">
        <v>218</v>
      </c>
      <c r="P84" s="849">
        <v>13322.119999999995</v>
      </c>
      <c r="Q84" s="837">
        <v>1.6447061728395056</v>
      </c>
      <c r="R84" s="850">
        <v>61.110642201834843</v>
      </c>
    </row>
    <row r="85" spans="1:18" ht="14.4" customHeight="1" x14ac:dyDescent="0.3">
      <c r="A85" s="831"/>
      <c r="B85" s="832" t="s">
        <v>2157</v>
      </c>
      <c r="C85" s="832" t="s">
        <v>580</v>
      </c>
      <c r="D85" s="832" t="s">
        <v>2154</v>
      </c>
      <c r="E85" s="832" t="s">
        <v>2197</v>
      </c>
      <c r="F85" s="832" t="s">
        <v>2198</v>
      </c>
      <c r="G85" s="849">
        <v>1</v>
      </c>
      <c r="H85" s="849">
        <v>101.11</v>
      </c>
      <c r="I85" s="832">
        <v>0.5</v>
      </c>
      <c r="J85" s="832">
        <v>101.11</v>
      </c>
      <c r="K85" s="849">
        <v>2</v>
      </c>
      <c r="L85" s="849">
        <v>202.22</v>
      </c>
      <c r="M85" s="832">
        <v>1</v>
      </c>
      <c r="N85" s="832">
        <v>101.11</v>
      </c>
      <c r="O85" s="849"/>
      <c r="P85" s="849"/>
      <c r="Q85" s="837"/>
      <c r="R85" s="850"/>
    </row>
    <row r="86" spans="1:18" ht="14.4" customHeight="1" x14ac:dyDescent="0.3">
      <c r="A86" s="831"/>
      <c r="B86" s="832" t="s">
        <v>2157</v>
      </c>
      <c r="C86" s="832" t="s">
        <v>580</v>
      </c>
      <c r="D86" s="832" t="s">
        <v>2154</v>
      </c>
      <c r="E86" s="832" t="s">
        <v>2201</v>
      </c>
      <c r="F86" s="832" t="s">
        <v>2202</v>
      </c>
      <c r="G86" s="849">
        <v>19</v>
      </c>
      <c r="H86" s="849">
        <v>5805.6300000000019</v>
      </c>
      <c r="I86" s="832">
        <v>0.61290669943593357</v>
      </c>
      <c r="J86" s="832">
        <v>305.55947368421062</v>
      </c>
      <c r="K86" s="849">
        <v>31</v>
      </c>
      <c r="L86" s="849">
        <v>9472.2900000000045</v>
      </c>
      <c r="M86" s="832">
        <v>1</v>
      </c>
      <c r="N86" s="832">
        <v>305.55774193548399</v>
      </c>
      <c r="O86" s="849">
        <v>45</v>
      </c>
      <c r="P86" s="849">
        <v>13750.119999999995</v>
      </c>
      <c r="Q86" s="837">
        <v>1.4516151849236023</v>
      </c>
      <c r="R86" s="850">
        <v>305.55822222222213</v>
      </c>
    </row>
    <row r="87" spans="1:18" ht="14.4" customHeight="1" x14ac:dyDescent="0.3">
      <c r="A87" s="831"/>
      <c r="B87" s="832" t="s">
        <v>2157</v>
      </c>
      <c r="C87" s="832" t="s">
        <v>580</v>
      </c>
      <c r="D87" s="832" t="s">
        <v>2154</v>
      </c>
      <c r="E87" s="832" t="s">
        <v>2205</v>
      </c>
      <c r="F87" s="832" t="s">
        <v>2206</v>
      </c>
      <c r="G87" s="849">
        <v>2</v>
      </c>
      <c r="H87" s="849">
        <v>911.12</v>
      </c>
      <c r="I87" s="832"/>
      <c r="J87" s="832">
        <v>455.56</v>
      </c>
      <c r="K87" s="849"/>
      <c r="L87" s="849"/>
      <c r="M87" s="832"/>
      <c r="N87" s="832"/>
      <c r="O87" s="849"/>
      <c r="P87" s="849"/>
      <c r="Q87" s="837"/>
      <c r="R87" s="850"/>
    </row>
    <row r="88" spans="1:18" ht="14.4" customHeight="1" x14ac:dyDescent="0.3">
      <c r="A88" s="831"/>
      <c r="B88" s="832" t="s">
        <v>2157</v>
      </c>
      <c r="C88" s="832" t="s">
        <v>580</v>
      </c>
      <c r="D88" s="832" t="s">
        <v>2154</v>
      </c>
      <c r="E88" s="832" t="s">
        <v>2209</v>
      </c>
      <c r="F88" s="832" t="s">
        <v>2210</v>
      </c>
      <c r="G88" s="849">
        <v>19</v>
      </c>
      <c r="H88" s="849">
        <v>1477.8199999999997</v>
      </c>
      <c r="I88" s="832">
        <v>0.65518112777588122</v>
      </c>
      <c r="J88" s="832">
        <v>77.779999999999987</v>
      </c>
      <c r="K88" s="849">
        <v>29</v>
      </c>
      <c r="L88" s="849">
        <v>2255.5899999999997</v>
      </c>
      <c r="M88" s="832">
        <v>1</v>
      </c>
      <c r="N88" s="832">
        <v>77.778965517241375</v>
      </c>
      <c r="O88" s="849">
        <v>49</v>
      </c>
      <c r="P88" s="849">
        <v>3811.1900000000032</v>
      </c>
      <c r="Q88" s="837">
        <v>1.6896643450272451</v>
      </c>
      <c r="R88" s="850">
        <v>77.779387755102107</v>
      </c>
    </row>
    <row r="89" spans="1:18" ht="14.4" customHeight="1" x14ac:dyDescent="0.3">
      <c r="A89" s="831"/>
      <c r="B89" s="832" t="s">
        <v>2157</v>
      </c>
      <c r="C89" s="832" t="s">
        <v>580</v>
      </c>
      <c r="D89" s="832" t="s">
        <v>2154</v>
      </c>
      <c r="E89" s="832" t="s">
        <v>2213</v>
      </c>
      <c r="F89" s="832" t="s">
        <v>2214</v>
      </c>
      <c r="G89" s="849">
        <v>65</v>
      </c>
      <c r="H89" s="849">
        <v>6138.7399999999971</v>
      </c>
      <c r="I89" s="832">
        <v>0.36312195179660983</v>
      </c>
      <c r="J89" s="832">
        <v>94.442153846153801</v>
      </c>
      <c r="K89" s="849">
        <v>179</v>
      </c>
      <c r="L89" s="849">
        <v>16905.449999999997</v>
      </c>
      <c r="M89" s="832">
        <v>1</v>
      </c>
      <c r="N89" s="832">
        <v>94.443854748603329</v>
      </c>
      <c r="O89" s="849">
        <v>190</v>
      </c>
      <c r="P89" s="849">
        <v>17944.290000000005</v>
      </c>
      <c r="Q89" s="837">
        <v>1.0614500057673713</v>
      </c>
      <c r="R89" s="850">
        <v>94.443631578947389</v>
      </c>
    </row>
    <row r="90" spans="1:18" ht="14.4" customHeight="1" x14ac:dyDescent="0.3">
      <c r="A90" s="831"/>
      <c r="B90" s="832" t="s">
        <v>2157</v>
      </c>
      <c r="C90" s="832" t="s">
        <v>580</v>
      </c>
      <c r="D90" s="832" t="s">
        <v>2154</v>
      </c>
      <c r="E90" s="832" t="s">
        <v>2217</v>
      </c>
      <c r="F90" s="832" t="s">
        <v>2218</v>
      </c>
      <c r="G90" s="849">
        <v>8</v>
      </c>
      <c r="H90" s="849">
        <v>773.34</v>
      </c>
      <c r="I90" s="832">
        <v>0.28571323013263389</v>
      </c>
      <c r="J90" s="832">
        <v>96.667500000000004</v>
      </c>
      <c r="K90" s="849">
        <v>28</v>
      </c>
      <c r="L90" s="849">
        <v>2706.7</v>
      </c>
      <c r="M90" s="832">
        <v>1</v>
      </c>
      <c r="N90" s="832">
        <v>96.66785714285713</v>
      </c>
      <c r="O90" s="849">
        <v>33</v>
      </c>
      <c r="P90" s="849">
        <v>3190.0600000000009</v>
      </c>
      <c r="Q90" s="837">
        <v>1.1785790815384052</v>
      </c>
      <c r="R90" s="850">
        <v>96.66848484848488</v>
      </c>
    </row>
    <row r="91" spans="1:18" ht="14.4" customHeight="1" x14ac:dyDescent="0.3">
      <c r="A91" s="831"/>
      <c r="B91" s="832" t="s">
        <v>2157</v>
      </c>
      <c r="C91" s="832" t="s">
        <v>580</v>
      </c>
      <c r="D91" s="832" t="s">
        <v>2154</v>
      </c>
      <c r="E91" s="832" t="s">
        <v>2219</v>
      </c>
      <c r="F91" s="832" t="s">
        <v>2220</v>
      </c>
      <c r="G91" s="849"/>
      <c r="H91" s="849"/>
      <c r="I91" s="832"/>
      <c r="J91" s="832"/>
      <c r="K91" s="849"/>
      <c r="L91" s="849"/>
      <c r="M91" s="832"/>
      <c r="N91" s="832"/>
      <c r="O91" s="849">
        <v>1</v>
      </c>
      <c r="P91" s="849">
        <v>333.33</v>
      </c>
      <c r="Q91" s="837"/>
      <c r="R91" s="850">
        <v>333.33</v>
      </c>
    </row>
    <row r="92" spans="1:18" ht="14.4" customHeight="1" x14ac:dyDescent="0.3">
      <c r="A92" s="831"/>
      <c r="B92" s="832" t="s">
        <v>2157</v>
      </c>
      <c r="C92" s="832" t="s">
        <v>580</v>
      </c>
      <c r="D92" s="832" t="s">
        <v>2154</v>
      </c>
      <c r="E92" s="832" t="s">
        <v>2238</v>
      </c>
      <c r="F92" s="832" t="s">
        <v>2239</v>
      </c>
      <c r="G92" s="849"/>
      <c r="H92" s="849"/>
      <c r="I92" s="832"/>
      <c r="J92" s="832"/>
      <c r="K92" s="849"/>
      <c r="L92" s="849"/>
      <c r="M92" s="832"/>
      <c r="N92" s="832"/>
      <c r="O92" s="849">
        <v>0</v>
      </c>
      <c r="P92" s="849">
        <v>0</v>
      </c>
      <c r="Q92" s="837"/>
      <c r="R92" s="850"/>
    </row>
    <row r="93" spans="1:18" ht="14.4" customHeight="1" x14ac:dyDescent="0.3">
      <c r="A93" s="831"/>
      <c r="B93" s="832" t="s">
        <v>2157</v>
      </c>
      <c r="C93" s="832" t="s">
        <v>580</v>
      </c>
      <c r="D93" s="832" t="s">
        <v>2154</v>
      </c>
      <c r="E93" s="832" t="s">
        <v>2221</v>
      </c>
      <c r="F93" s="832" t="s">
        <v>2222</v>
      </c>
      <c r="G93" s="849">
        <v>2</v>
      </c>
      <c r="H93" s="849">
        <v>2566.66</v>
      </c>
      <c r="I93" s="832"/>
      <c r="J93" s="832">
        <v>1283.33</v>
      </c>
      <c r="K93" s="849"/>
      <c r="L93" s="849"/>
      <c r="M93" s="832"/>
      <c r="N93" s="832"/>
      <c r="O93" s="849">
        <v>2</v>
      </c>
      <c r="P93" s="849">
        <v>2566.66</v>
      </c>
      <c r="Q93" s="837"/>
      <c r="R93" s="850">
        <v>1283.33</v>
      </c>
    </row>
    <row r="94" spans="1:18" ht="14.4" customHeight="1" x14ac:dyDescent="0.3">
      <c r="A94" s="831"/>
      <c r="B94" s="832" t="s">
        <v>2157</v>
      </c>
      <c r="C94" s="832" t="s">
        <v>580</v>
      </c>
      <c r="D94" s="832" t="s">
        <v>2154</v>
      </c>
      <c r="E94" s="832" t="s">
        <v>2225</v>
      </c>
      <c r="F94" s="832" t="s">
        <v>2226</v>
      </c>
      <c r="G94" s="849">
        <v>15</v>
      </c>
      <c r="H94" s="849">
        <v>1750.0400000000004</v>
      </c>
      <c r="I94" s="832">
        <v>0.4838748921674888</v>
      </c>
      <c r="J94" s="832">
        <v>116.66933333333336</v>
      </c>
      <c r="K94" s="849">
        <v>31</v>
      </c>
      <c r="L94" s="849">
        <v>3616.7200000000007</v>
      </c>
      <c r="M94" s="832">
        <v>1</v>
      </c>
      <c r="N94" s="832">
        <v>116.66838709677421</v>
      </c>
      <c r="O94" s="849">
        <v>38</v>
      </c>
      <c r="P94" s="849">
        <v>5066.5999999999985</v>
      </c>
      <c r="Q94" s="837">
        <v>1.4008825676303385</v>
      </c>
      <c r="R94" s="850">
        <v>133.33157894736837</v>
      </c>
    </row>
    <row r="95" spans="1:18" ht="14.4" customHeight="1" x14ac:dyDescent="0.3">
      <c r="A95" s="831"/>
      <c r="B95" s="832" t="s">
        <v>2157</v>
      </c>
      <c r="C95" s="832" t="s">
        <v>580</v>
      </c>
      <c r="D95" s="832" t="s">
        <v>2154</v>
      </c>
      <c r="E95" s="832" t="s">
        <v>2155</v>
      </c>
      <c r="F95" s="832" t="s">
        <v>2156</v>
      </c>
      <c r="G95" s="849">
        <v>248</v>
      </c>
      <c r="H95" s="849">
        <v>85422.11000000003</v>
      </c>
      <c r="I95" s="832">
        <v>0.45338173177883839</v>
      </c>
      <c r="J95" s="832">
        <v>344.44399193548401</v>
      </c>
      <c r="K95" s="849">
        <v>547</v>
      </c>
      <c r="L95" s="849">
        <v>188411.00999999998</v>
      </c>
      <c r="M95" s="832">
        <v>1</v>
      </c>
      <c r="N95" s="832">
        <v>344.44425959780619</v>
      </c>
      <c r="O95" s="849">
        <v>683</v>
      </c>
      <c r="P95" s="849">
        <v>235255.46</v>
      </c>
      <c r="Q95" s="837">
        <v>1.2486290477398323</v>
      </c>
      <c r="R95" s="850">
        <v>344.44430453879943</v>
      </c>
    </row>
    <row r="96" spans="1:18" ht="14.4" customHeight="1" x14ac:dyDescent="0.3">
      <c r="A96" s="831"/>
      <c r="B96" s="832" t="s">
        <v>2157</v>
      </c>
      <c r="C96" s="832" t="s">
        <v>580</v>
      </c>
      <c r="D96" s="832" t="s">
        <v>2154</v>
      </c>
      <c r="E96" s="832" t="s">
        <v>2234</v>
      </c>
      <c r="F96" s="832" t="s">
        <v>2235</v>
      </c>
      <c r="G96" s="849"/>
      <c r="H96" s="849"/>
      <c r="I96" s="832"/>
      <c r="J96" s="832"/>
      <c r="K96" s="849">
        <v>1</v>
      </c>
      <c r="L96" s="849">
        <v>116.67</v>
      </c>
      <c r="M96" s="832">
        <v>1</v>
      </c>
      <c r="N96" s="832">
        <v>116.67</v>
      </c>
      <c r="O96" s="849">
        <v>8</v>
      </c>
      <c r="P96" s="849">
        <v>933.34</v>
      </c>
      <c r="Q96" s="837">
        <v>7.999828576326391</v>
      </c>
      <c r="R96" s="850">
        <v>116.6675</v>
      </c>
    </row>
    <row r="97" spans="1:18" ht="14.4" customHeight="1" x14ac:dyDescent="0.3">
      <c r="A97" s="831"/>
      <c r="B97" s="832" t="s">
        <v>2242</v>
      </c>
      <c r="C97" s="832" t="s">
        <v>577</v>
      </c>
      <c r="D97" s="832" t="s">
        <v>2154</v>
      </c>
      <c r="E97" s="832" t="s">
        <v>2176</v>
      </c>
      <c r="F97" s="832" t="s">
        <v>2177</v>
      </c>
      <c r="G97" s="849">
        <v>274</v>
      </c>
      <c r="H97" s="849">
        <v>21311.220000000005</v>
      </c>
      <c r="I97" s="832">
        <v>0.59051925866504873</v>
      </c>
      <c r="J97" s="832">
        <v>77.778175182481775</v>
      </c>
      <c r="K97" s="849">
        <v>464</v>
      </c>
      <c r="L97" s="849">
        <v>36088.94999999999</v>
      </c>
      <c r="M97" s="832">
        <v>1</v>
      </c>
      <c r="N97" s="832">
        <v>77.777909482758602</v>
      </c>
      <c r="O97" s="849">
        <v>645</v>
      </c>
      <c r="P97" s="849">
        <v>50166.759999999995</v>
      </c>
      <c r="Q97" s="837">
        <v>1.3900864392009191</v>
      </c>
      <c r="R97" s="850">
        <v>77.777922480620148</v>
      </c>
    </row>
    <row r="98" spans="1:18" ht="14.4" customHeight="1" x14ac:dyDescent="0.3">
      <c r="A98" s="831"/>
      <c r="B98" s="832" t="s">
        <v>2242</v>
      </c>
      <c r="C98" s="832" t="s">
        <v>577</v>
      </c>
      <c r="D98" s="832" t="s">
        <v>2154</v>
      </c>
      <c r="E98" s="832" t="s">
        <v>2178</v>
      </c>
      <c r="F98" s="832" t="s">
        <v>2179</v>
      </c>
      <c r="G98" s="849"/>
      <c r="H98" s="849"/>
      <c r="I98" s="832"/>
      <c r="J98" s="832"/>
      <c r="K98" s="849">
        <v>1</v>
      </c>
      <c r="L98" s="849">
        <v>250</v>
      </c>
      <c r="M98" s="832">
        <v>1</v>
      </c>
      <c r="N98" s="832">
        <v>250</v>
      </c>
      <c r="O98" s="849"/>
      <c r="P98" s="849"/>
      <c r="Q98" s="837"/>
      <c r="R98" s="850"/>
    </row>
    <row r="99" spans="1:18" ht="14.4" customHeight="1" x14ac:dyDescent="0.3">
      <c r="A99" s="831"/>
      <c r="B99" s="832" t="s">
        <v>2242</v>
      </c>
      <c r="C99" s="832" t="s">
        <v>577</v>
      </c>
      <c r="D99" s="832" t="s">
        <v>2154</v>
      </c>
      <c r="E99" s="832" t="s">
        <v>2180</v>
      </c>
      <c r="F99" s="832" t="s">
        <v>2181</v>
      </c>
      <c r="G99" s="849">
        <v>1232</v>
      </c>
      <c r="H99" s="849">
        <v>143733.37000000005</v>
      </c>
      <c r="I99" s="832">
        <v>0.85200574985180777</v>
      </c>
      <c r="J99" s="832">
        <v>116.66669642857147</v>
      </c>
      <c r="K99" s="849">
        <v>1446</v>
      </c>
      <c r="L99" s="849">
        <v>168700.00000000009</v>
      </c>
      <c r="M99" s="832">
        <v>1</v>
      </c>
      <c r="N99" s="832">
        <v>116.66666666666673</v>
      </c>
      <c r="O99" s="849">
        <v>1633</v>
      </c>
      <c r="P99" s="849">
        <v>190516.73000000016</v>
      </c>
      <c r="Q99" s="837">
        <v>1.1293226437462955</v>
      </c>
      <c r="R99" s="850">
        <v>116.66670545009195</v>
      </c>
    </row>
    <row r="100" spans="1:18" ht="14.4" customHeight="1" x14ac:dyDescent="0.3">
      <c r="A100" s="831"/>
      <c r="B100" s="832" t="s">
        <v>2242</v>
      </c>
      <c r="C100" s="832" t="s">
        <v>577</v>
      </c>
      <c r="D100" s="832" t="s">
        <v>2154</v>
      </c>
      <c r="E100" s="832" t="s">
        <v>2184</v>
      </c>
      <c r="F100" s="832" t="s">
        <v>2185</v>
      </c>
      <c r="G100" s="849">
        <v>673</v>
      </c>
      <c r="H100" s="849">
        <v>142077.72000000003</v>
      </c>
      <c r="I100" s="832">
        <v>0.87289251103589649</v>
      </c>
      <c r="J100" s="832">
        <v>211.11102526002975</v>
      </c>
      <c r="K100" s="849">
        <v>771</v>
      </c>
      <c r="L100" s="849">
        <v>162766.57</v>
      </c>
      <c r="M100" s="832">
        <v>1</v>
      </c>
      <c r="N100" s="832">
        <v>211.11098573281453</v>
      </c>
      <c r="O100" s="849">
        <v>773</v>
      </c>
      <c r="P100" s="849">
        <v>171777.72000000012</v>
      </c>
      <c r="Q100" s="837">
        <v>1.0553624125642023</v>
      </c>
      <c r="R100" s="850">
        <v>222.22214747736109</v>
      </c>
    </row>
    <row r="101" spans="1:18" ht="14.4" customHeight="1" x14ac:dyDescent="0.3">
      <c r="A101" s="831"/>
      <c r="B101" s="832" t="s">
        <v>2242</v>
      </c>
      <c r="C101" s="832" t="s">
        <v>577</v>
      </c>
      <c r="D101" s="832" t="s">
        <v>2154</v>
      </c>
      <c r="E101" s="832" t="s">
        <v>2186</v>
      </c>
      <c r="F101" s="832" t="s">
        <v>2187</v>
      </c>
      <c r="G101" s="849">
        <v>416</v>
      </c>
      <c r="H101" s="849">
        <v>242666.64999999988</v>
      </c>
      <c r="I101" s="832">
        <v>1.0585242388472285</v>
      </c>
      <c r="J101" s="832">
        <v>583.33329326923047</v>
      </c>
      <c r="K101" s="849">
        <v>393</v>
      </c>
      <c r="L101" s="849">
        <v>229249.96999999991</v>
      </c>
      <c r="M101" s="832">
        <v>1</v>
      </c>
      <c r="N101" s="832">
        <v>583.33325699745524</v>
      </c>
      <c r="O101" s="849">
        <v>594</v>
      </c>
      <c r="P101" s="849">
        <v>346499.97999999992</v>
      </c>
      <c r="Q101" s="837">
        <v>1.5114504922290724</v>
      </c>
      <c r="R101" s="850">
        <v>583.3332996632995</v>
      </c>
    </row>
    <row r="102" spans="1:18" ht="14.4" customHeight="1" x14ac:dyDescent="0.3">
      <c r="A102" s="831"/>
      <c r="B102" s="832" t="s">
        <v>2242</v>
      </c>
      <c r="C102" s="832" t="s">
        <v>577</v>
      </c>
      <c r="D102" s="832" t="s">
        <v>2154</v>
      </c>
      <c r="E102" s="832" t="s">
        <v>2188</v>
      </c>
      <c r="F102" s="832" t="s">
        <v>2189</v>
      </c>
      <c r="G102" s="849">
        <v>70</v>
      </c>
      <c r="H102" s="849">
        <v>32666.729999999989</v>
      </c>
      <c r="I102" s="832">
        <v>0.70707115964784462</v>
      </c>
      <c r="J102" s="832">
        <v>466.66757142857125</v>
      </c>
      <c r="K102" s="849">
        <v>99</v>
      </c>
      <c r="L102" s="849">
        <v>46200.059999999983</v>
      </c>
      <c r="M102" s="832">
        <v>1</v>
      </c>
      <c r="N102" s="832">
        <v>466.66727272727258</v>
      </c>
      <c r="O102" s="849">
        <v>67</v>
      </c>
      <c r="P102" s="849">
        <v>31266.729999999985</v>
      </c>
      <c r="Q102" s="837">
        <v>0.67676816869934797</v>
      </c>
      <c r="R102" s="850">
        <v>466.66761194029829</v>
      </c>
    </row>
    <row r="103" spans="1:18" ht="14.4" customHeight="1" x14ac:dyDescent="0.3">
      <c r="A103" s="831"/>
      <c r="B103" s="832" t="s">
        <v>2242</v>
      </c>
      <c r="C103" s="832" t="s">
        <v>577</v>
      </c>
      <c r="D103" s="832" t="s">
        <v>2154</v>
      </c>
      <c r="E103" s="832" t="s">
        <v>2190</v>
      </c>
      <c r="F103" s="832" t="s">
        <v>2189</v>
      </c>
      <c r="G103" s="849">
        <v>1</v>
      </c>
      <c r="H103" s="849">
        <v>1000</v>
      </c>
      <c r="I103" s="832">
        <v>0.5</v>
      </c>
      <c r="J103" s="832">
        <v>1000</v>
      </c>
      <c r="K103" s="849">
        <v>2</v>
      </c>
      <c r="L103" s="849">
        <v>2000</v>
      </c>
      <c r="M103" s="832">
        <v>1</v>
      </c>
      <c r="N103" s="832">
        <v>1000</v>
      </c>
      <c r="O103" s="849">
        <v>4</v>
      </c>
      <c r="P103" s="849">
        <v>4000</v>
      </c>
      <c r="Q103" s="837">
        <v>2</v>
      </c>
      <c r="R103" s="850">
        <v>1000</v>
      </c>
    </row>
    <row r="104" spans="1:18" ht="14.4" customHeight="1" x14ac:dyDescent="0.3">
      <c r="A104" s="831"/>
      <c r="B104" s="832" t="s">
        <v>2242</v>
      </c>
      <c r="C104" s="832" t="s">
        <v>577</v>
      </c>
      <c r="D104" s="832" t="s">
        <v>2154</v>
      </c>
      <c r="E104" s="832" t="s">
        <v>2191</v>
      </c>
      <c r="F104" s="832" t="s">
        <v>2192</v>
      </c>
      <c r="G104" s="849">
        <v>1</v>
      </c>
      <c r="H104" s="849">
        <v>666.67</v>
      </c>
      <c r="I104" s="832">
        <v>1</v>
      </c>
      <c r="J104" s="832">
        <v>666.67</v>
      </c>
      <c r="K104" s="849">
        <v>1</v>
      </c>
      <c r="L104" s="849">
        <v>666.67</v>
      </c>
      <c r="M104" s="832">
        <v>1</v>
      </c>
      <c r="N104" s="832">
        <v>666.67</v>
      </c>
      <c r="O104" s="849">
        <v>6</v>
      </c>
      <c r="P104" s="849">
        <v>4000.02</v>
      </c>
      <c r="Q104" s="837">
        <v>6</v>
      </c>
      <c r="R104" s="850">
        <v>666.67</v>
      </c>
    </row>
    <row r="105" spans="1:18" ht="14.4" customHeight="1" x14ac:dyDescent="0.3">
      <c r="A105" s="831"/>
      <c r="B105" s="832" t="s">
        <v>2242</v>
      </c>
      <c r="C105" s="832" t="s">
        <v>577</v>
      </c>
      <c r="D105" s="832" t="s">
        <v>2154</v>
      </c>
      <c r="E105" s="832" t="s">
        <v>2193</v>
      </c>
      <c r="F105" s="832" t="s">
        <v>2194</v>
      </c>
      <c r="G105" s="849">
        <v>844</v>
      </c>
      <c r="H105" s="849">
        <v>42200</v>
      </c>
      <c r="I105" s="832">
        <v>0.75831087151841869</v>
      </c>
      <c r="J105" s="832">
        <v>50</v>
      </c>
      <c r="K105" s="849">
        <v>1113</v>
      </c>
      <c r="L105" s="849">
        <v>55650</v>
      </c>
      <c r="M105" s="832">
        <v>1</v>
      </c>
      <c r="N105" s="832">
        <v>50</v>
      </c>
      <c r="O105" s="849">
        <v>1232</v>
      </c>
      <c r="P105" s="849">
        <v>75288.790000000037</v>
      </c>
      <c r="Q105" s="837">
        <v>1.3528982929020672</v>
      </c>
      <c r="R105" s="850">
        <v>61.111030844155877</v>
      </c>
    </row>
    <row r="106" spans="1:18" ht="14.4" customHeight="1" x14ac:dyDescent="0.3">
      <c r="A106" s="831"/>
      <c r="B106" s="832" t="s">
        <v>2242</v>
      </c>
      <c r="C106" s="832" t="s">
        <v>577</v>
      </c>
      <c r="D106" s="832" t="s">
        <v>2154</v>
      </c>
      <c r="E106" s="832" t="s">
        <v>2197</v>
      </c>
      <c r="F106" s="832" t="s">
        <v>2198</v>
      </c>
      <c r="G106" s="849">
        <v>6</v>
      </c>
      <c r="H106" s="849">
        <v>606.66</v>
      </c>
      <c r="I106" s="832">
        <v>1.5</v>
      </c>
      <c r="J106" s="832">
        <v>101.11</v>
      </c>
      <c r="K106" s="849">
        <v>4</v>
      </c>
      <c r="L106" s="849">
        <v>404.44</v>
      </c>
      <c r="M106" s="832">
        <v>1</v>
      </c>
      <c r="N106" s="832">
        <v>101.11</v>
      </c>
      <c r="O106" s="849">
        <v>7</v>
      </c>
      <c r="P106" s="849">
        <v>894.46</v>
      </c>
      <c r="Q106" s="837">
        <v>2.2116012263871032</v>
      </c>
      <c r="R106" s="850">
        <v>127.78</v>
      </c>
    </row>
    <row r="107" spans="1:18" ht="14.4" customHeight="1" x14ac:dyDescent="0.3">
      <c r="A107" s="831"/>
      <c r="B107" s="832" t="s">
        <v>2242</v>
      </c>
      <c r="C107" s="832" t="s">
        <v>577</v>
      </c>
      <c r="D107" s="832" t="s">
        <v>2154</v>
      </c>
      <c r="E107" s="832" t="s">
        <v>2243</v>
      </c>
      <c r="F107" s="832" t="s">
        <v>2244</v>
      </c>
      <c r="G107" s="849">
        <v>9</v>
      </c>
      <c r="H107" s="849">
        <v>0</v>
      </c>
      <c r="I107" s="832"/>
      <c r="J107" s="832">
        <v>0</v>
      </c>
      <c r="K107" s="849">
        <v>17</v>
      </c>
      <c r="L107" s="849">
        <v>0</v>
      </c>
      <c r="M107" s="832"/>
      <c r="N107" s="832">
        <v>0</v>
      </c>
      <c r="O107" s="849">
        <v>11</v>
      </c>
      <c r="P107" s="849">
        <v>0</v>
      </c>
      <c r="Q107" s="837"/>
      <c r="R107" s="850">
        <v>0</v>
      </c>
    </row>
    <row r="108" spans="1:18" ht="14.4" customHeight="1" x14ac:dyDescent="0.3">
      <c r="A108" s="831"/>
      <c r="B108" s="832" t="s">
        <v>2242</v>
      </c>
      <c r="C108" s="832" t="s">
        <v>577</v>
      </c>
      <c r="D108" s="832" t="s">
        <v>2154</v>
      </c>
      <c r="E108" s="832" t="s">
        <v>2201</v>
      </c>
      <c r="F108" s="832" t="s">
        <v>2202</v>
      </c>
      <c r="G108" s="849"/>
      <c r="H108" s="849"/>
      <c r="I108" s="832"/>
      <c r="J108" s="832"/>
      <c r="K108" s="849">
        <v>1</v>
      </c>
      <c r="L108" s="849">
        <v>305.56</v>
      </c>
      <c r="M108" s="832">
        <v>1</v>
      </c>
      <c r="N108" s="832">
        <v>305.56</v>
      </c>
      <c r="O108" s="849"/>
      <c r="P108" s="849"/>
      <c r="Q108" s="837"/>
      <c r="R108" s="850"/>
    </row>
    <row r="109" spans="1:18" ht="14.4" customHeight="1" x14ac:dyDescent="0.3">
      <c r="A109" s="831"/>
      <c r="B109" s="832" t="s">
        <v>2242</v>
      </c>
      <c r="C109" s="832" t="s">
        <v>577</v>
      </c>
      <c r="D109" s="832" t="s">
        <v>2154</v>
      </c>
      <c r="E109" s="832" t="s">
        <v>2245</v>
      </c>
      <c r="F109" s="832" t="s">
        <v>2246</v>
      </c>
      <c r="G109" s="849">
        <v>4066</v>
      </c>
      <c r="H109" s="849">
        <v>0</v>
      </c>
      <c r="I109" s="832"/>
      <c r="J109" s="832">
        <v>0</v>
      </c>
      <c r="K109" s="849">
        <v>4677</v>
      </c>
      <c r="L109" s="849">
        <v>0</v>
      </c>
      <c r="M109" s="832"/>
      <c r="N109" s="832">
        <v>0</v>
      </c>
      <c r="O109" s="849">
        <v>5095</v>
      </c>
      <c r="P109" s="849">
        <v>0</v>
      </c>
      <c r="Q109" s="837"/>
      <c r="R109" s="850">
        <v>0</v>
      </c>
    </row>
    <row r="110" spans="1:18" ht="14.4" customHeight="1" x14ac:dyDescent="0.3">
      <c r="A110" s="831"/>
      <c r="B110" s="832" t="s">
        <v>2242</v>
      </c>
      <c r="C110" s="832" t="s">
        <v>577</v>
      </c>
      <c r="D110" s="832" t="s">
        <v>2154</v>
      </c>
      <c r="E110" s="832" t="s">
        <v>2207</v>
      </c>
      <c r="F110" s="832" t="s">
        <v>2208</v>
      </c>
      <c r="G110" s="849">
        <v>2</v>
      </c>
      <c r="H110" s="849">
        <v>117.78</v>
      </c>
      <c r="I110" s="832">
        <v>2</v>
      </c>
      <c r="J110" s="832">
        <v>58.89</v>
      </c>
      <c r="K110" s="849">
        <v>1</v>
      </c>
      <c r="L110" s="849">
        <v>58.89</v>
      </c>
      <c r="M110" s="832">
        <v>1</v>
      </c>
      <c r="N110" s="832">
        <v>58.89</v>
      </c>
      <c r="O110" s="849">
        <v>5</v>
      </c>
      <c r="P110" s="849">
        <v>294.45000000000005</v>
      </c>
      <c r="Q110" s="837">
        <v>5.0000000000000009</v>
      </c>
      <c r="R110" s="850">
        <v>58.890000000000008</v>
      </c>
    </row>
    <row r="111" spans="1:18" ht="14.4" customHeight="1" x14ac:dyDescent="0.3">
      <c r="A111" s="831"/>
      <c r="B111" s="832" t="s">
        <v>2242</v>
      </c>
      <c r="C111" s="832" t="s">
        <v>577</v>
      </c>
      <c r="D111" s="832" t="s">
        <v>2154</v>
      </c>
      <c r="E111" s="832" t="s">
        <v>2209</v>
      </c>
      <c r="F111" s="832" t="s">
        <v>2210</v>
      </c>
      <c r="G111" s="849">
        <v>8</v>
      </c>
      <c r="H111" s="849">
        <v>622.24</v>
      </c>
      <c r="I111" s="832">
        <v>1.0000000000000002</v>
      </c>
      <c r="J111" s="832">
        <v>77.78</v>
      </c>
      <c r="K111" s="849">
        <v>8</v>
      </c>
      <c r="L111" s="849">
        <v>622.2399999999999</v>
      </c>
      <c r="M111" s="832">
        <v>1</v>
      </c>
      <c r="N111" s="832">
        <v>77.779999999999987</v>
      </c>
      <c r="O111" s="849">
        <v>8</v>
      </c>
      <c r="P111" s="849">
        <v>622.24</v>
      </c>
      <c r="Q111" s="837">
        <v>1.0000000000000002</v>
      </c>
      <c r="R111" s="850">
        <v>77.78</v>
      </c>
    </row>
    <row r="112" spans="1:18" ht="14.4" customHeight="1" x14ac:dyDescent="0.3">
      <c r="A112" s="831"/>
      <c r="B112" s="832" t="s">
        <v>2242</v>
      </c>
      <c r="C112" s="832" t="s">
        <v>577</v>
      </c>
      <c r="D112" s="832" t="s">
        <v>2154</v>
      </c>
      <c r="E112" s="832" t="s">
        <v>2213</v>
      </c>
      <c r="F112" s="832" t="s">
        <v>2214</v>
      </c>
      <c r="G112" s="849">
        <v>1464</v>
      </c>
      <c r="H112" s="849">
        <v>138266.54000000004</v>
      </c>
      <c r="I112" s="832">
        <v>0.9248256519224175</v>
      </c>
      <c r="J112" s="832">
        <v>94.444357923497293</v>
      </c>
      <c r="K112" s="849">
        <v>1583</v>
      </c>
      <c r="L112" s="849">
        <v>149505.52000000002</v>
      </c>
      <c r="M112" s="832">
        <v>1</v>
      </c>
      <c r="N112" s="832">
        <v>94.444421983575495</v>
      </c>
      <c r="O112" s="849">
        <v>1889</v>
      </c>
      <c r="P112" s="849">
        <v>178405.53000000006</v>
      </c>
      <c r="Q112" s="837">
        <v>1.1933039663017126</v>
      </c>
      <c r="R112" s="850">
        <v>94.444430915828505</v>
      </c>
    </row>
    <row r="113" spans="1:18" ht="14.4" customHeight="1" x14ac:dyDescent="0.3">
      <c r="A113" s="831"/>
      <c r="B113" s="832" t="s">
        <v>2242</v>
      </c>
      <c r="C113" s="832" t="s">
        <v>577</v>
      </c>
      <c r="D113" s="832" t="s">
        <v>2154</v>
      </c>
      <c r="E113" s="832" t="s">
        <v>2217</v>
      </c>
      <c r="F113" s="832" t="s">
        <v>2218</v>
      </c>
      <c r="G113" s="849">
        <v>271</v>
      </c>
      <c r="H113" s="849">
        <v>26196.77999999997</v>
      </c>
      <c r="I113" s="832">
        <v>0.80415671195771399</v>
      </c>
      <c r="J113" s="832">
        <v>96.667084870848598</v>
      </c>
      <c r="K113" s="849">
        <v>337</v>
      </c>
      <c r="L113" s="849">
        <v>32576.709999999985</v>
      </c>
      <c r="M113" s="832">
        <v>1</v>
      </c>
      <c r="N113" s="832">
        <v>96.666795252225469</v>
      </c>
      <c r="O113" s="849">
        <v>330</v>
      </c>
      <c r="P113" s="849">
        <v>31900.019999999997</v>
      </c>
      <c r="Q113" s="837">
        <v>0.97922779801889182</v>
      </c>
      <c r="R113" s="850">
        <v>96.666727272727258</v>
      </c>
    </row>
    <row r="114" spans="1:18" ht="14.4" customHeight="1" x14ac:dyDescent="0.3">
      <c r="A114" s="831"/>
      <c r="B114" s="832" t="s">
        <v>2242</v>
      </c>
      <c r="C114" s="832" t="s">
        <v>577</v>
      </c>
      <c r="D114" s="832" t="s">
        <v>2154</v>
      </c>
      <c r="E114" s="832" t="s">
        <v>2219</v>
      </c>
      <c r="F114" s="832" t="s">
        <v>2220</v>
      </c>
      <c r="G114" s="849"/>
      <c r="H114" s="849"/>
      <c r="I114" s="832"/>
      <c r="J114" s="832"/>
      <c r="K114" s="849">
        <v>1</v>
      </c>
      <c r="L114" s="849">
        <v>333.33</v>
      </c>
      <c r="M114" s="832">
        <v>1</v>
      </c>
      <c r="N114" s="832">
        <v>333.33</v>
      </c>
      <c r="O114" s="849">
        <v>1</v>
      </c>
      <c r="P114" s="849">
        <v>333.33</v>
      </c>
      <c r="Q114" s="837">
        <v>1</v>
      </c>
      <c r="R114" s="850">
        <v>333.33</v>
      </c>
    </row>
    <row r="115" spans="1:18" ht="14.4" customHeight="1" x14ac:dyDescent="0.3">
      <c r="A115" s="831"/>
      <c r="B115" s="832" t="s">
        <v>2242</v>
      </c>
      <c r="C115" s="832" t="s">
        <v>577</v>
      </c>
      <c r="D115" s="832" t="s">
        <v>2154</v>
      </c>
      <c r="E115" s="832" t="s">
        <v>2221</v>
      </c>
      <c r="F115" s="832" t="s">
        <v>2222</v>
      </c>
      <c r="G115" s="849">
        <v>8</v>
      </c>
      <c r="H115" s="849">
        <v>10266.65</v>
      </c>
      <c r="I115" s="832">
        <v>2.6666692640760106</v>
      </c>
      <c r="J115" s="832">
        <v>1283.33125</v>
      </c>
      <c r="K115" s="849">
        <v>3</v>
      </c>
      <c r="L115" s="849">
        <v>3849.99</v>
      </c>
      <c r="M115" s="832">
        <v>1</v>
      </c>
      <c r="N115" s="832">
        <v>1283.33</v>
      </c>
      <c r="O115" s="849">
        <v>5</v>
      </c>
      <c r="P115" s="849">
        <v>6416.66</v>
      </c>
      <c r="Q115" s="837">
        <v>1.6666692640760106</v>
      </c>
      <c r="R115" s="850">
        <v>1283.3319999999999</v>
      </c>
    </row>
    <row r="116" spans="1:18" ht="14.4" customHeight="1" x14ac:dyDescent="0.3">
      <c r="A116" s="831"/>
      <c r="B116" s="832" t="s">
        <v>2242</v>
      </c>
      <c r="C116" s="832" t="s">
        <v>577</v>
      </c>
      <c r="D116" s="832" t="s">
        <v>2154</v>
      </c>
      <c r="E116" s="832" t="s">
        <v>2223</v>
      </c>
      <c r="F116" s="832" t="s">
        <v>2224</v>
      </c>
      <c r="G116" s="849">
        <v>1</v>
      </c>
      <c r="H116" s="849">
        <v>466.67</v>
      </c>
      <c r="I116" s="832">
        <v>0.33333333333333337</v>
      </c>
      <c r="J116" s="832">
        <v>466.67</v>
      </c>
      <c r="K116" s="849">
        <v>3</v>
      </c>
      <c r="L116" s="849">
        <v>1400.01</v>
      </c>
      <c r="M116" s="832">
        <v>1</v>
      </c>
      <c r="N116" s="832">
        <v>466.67</v>
      </c>
      <c r="O116" s="849">
        <v>11</v>
      </c>
      <c r="P116" s="849">
        <v>5133.3500000000004</v>
      </c>
      <c r="Q116" s="837">
        <v>3.6666523810544214</v>
      </c>
      <c r="R116" s="850">
        <v>466.66818181818184</v>
      </c>
    </row>
    <row r="117" spans="1:18" ht="14.4" customHeight="1" x14ac:dyDescent="0.3">
      <c r="A117" s="831"/>
      <c r="B117" s="832" t="s">
        <v>2242</v>
      </c>
      <c r="C117" s="832" t="s">
        <v>577</v>
      </c>
      <c r="D117" s="832" t="s">
        <v>2154</v>
      </c>
      <c r="E117" s="832" t="s">
        <v>2225</v>
      </c>
      <c r="F117" s="832" t="s">
        <v>2226</v>
      </c>
      <c r="G117" s="849">
        <v>311</v>
      </c>
      <c r="H117" s="849">
        <v>36283.389999999985</v>
      </c>
      <c r="I117" s="832">
        <v>0.92284885412618323</v>
      </c>
      <c r="J117" s="832">
        <v>116.66684887459802</v>
      </c>
      <c r="K117" s="849">
        <v>337</v>
      </c>
      <c r="L117" s="849">
        <v>39316.719999999994</v>
      </c>
      <c r="M117" s="832">
        <v>1</v>
      </c>
      <c r="N117" s="832">
        <v>116.666824925816</v>
      </c>
      <c r="O117" s="849">
        <v>390</v>
      </c>
      <c r="P117" s="849">
        <v>51999.970000000016</v>
      </c>
      <c r="Q117" s="837">
        <v>1.3225917624868002</v>
      </c>
      <c r="R117" s="850">
        <v>133.33325641025644</v>
      </c>
    </row>
    <row r="118" spans="1:18" ht="14.4" customHeight="1" x14ac:dyDescent="0.3">
      <c r="A118" s="831"/>
      <c r="B118" s="832" t="s">
        <v>2242</v>
      </c>
      <c r="C118" s="832" t="s">
        <v>577</v>
      </c>
      <c r="D118" s="832" t="s">
        <v>2154</v>
      </c>
      <c r="E118" s="832" t="s">
        <v>2155</v>
      </c>
      <c r="F118" s="832" t="s">
        <v>2156</v>
      </c>
      <c r="G118" s="849">
        <v>4242</v>
      </c>
      <c r="H118" s="849">
        <v>1461133.2499999993</v>
      </c>
      <c r="I118" s="832">
        <v>0.87176319338462593</v>
      </c>
      <c r="J118" s="832">
        <v>344.44442479962265</v>
      </c>
      <c r="K118" s="849">
        <v>4866</v>
      </c>
      <c r="L118" s="849">
        <v>1676066.6899999992</v>
      </c>
      <c r="M118" s="832">
        <v>1</v>
      </c>
      <c r="N118" s="832">
        <v>344.44444923962169</v>
      </c>
      <c r="O118" s="849">
        <v>5303</v>
      </c>
      <c r="P118" s="849">
        <v>1826588.8599999987</v>
      </c>
      <c r="Q118" s="837">
        <v>1.0898067904445972</v>
      </c>
      <c r="R118" s="850">
        <v>344.44443899679402</v>
      </c>
    </row>
    <row r="119" spans="1:18" ht="14.4" customHeight="1" x14ac:dyDescent="0.3">
      <c r="A119" s="831"/>
      <c r="B119" s="832" t="s">
        <v>2242</v>
      </c>
      <c r="C119" s="832" t="s">
        <v>577</v>
      </c>
      <c r="D119" s="832" t="s">
        <v>2154</v>
      </c>
      <c r="E119" s="832" t="s">
        <v>2227</v>
      </c>
      <c r="F119" s="832" t="s">
        <v>2228</v>
      </c>
      <c r="G119" s="849"/>
      <c r="H119" s="849"/>
      <c r="I119" s="832"/>
      <c r="J119" s="832"/>
      <c r="K119" s="849">
        <v>1</v>
      </c>
      <c r="L119" s="849">
        <v>833.33</v>
      </c>
      <c r="M119" s="832">
        <v>1</v>
      </c>
      <c r="N119" s="832">
        <v>833.33</v>
      </c>
      <c r="O119" s="849">
        <v>3</v>
      </c>
      <c r="P119" s="849">
        <v>2500</v>
      </c>
      <c r="Q119" s="837">
        <v>3.0000120000480002</v>
      </c>
      <c r="R119" s="850">
        <v>833.33333333333337</v>
      </c>
    </row>
    <row r="120" spans="1:18" ht="14.4" customHeight="1" x14ac:dyDescent="0.3">
      <c r="A120" s="831"/>
      <c r="B120" s="832" t="s">
        <v>2242</v>
      </c>
      <c r="C120" s="832" t="s">
        <v>577</v>
      </c>
      <c r="D120" s="832" t="s">
        <v>2154</v>
      </c>
      <c r="E120" s="832" t="s">
        <v>2234</v>
      </c>
      <c r="F120" s="832" t="s">
        <v>2235</v>
      </c>
      <c r="G120" s="849"/>
      <c r="H120" s="849"/>
      <c r="I120" s="832"/>
      <c r="J120" s="832"/>
      <c r="K120" s="849">
        <v>4</v>
      </c>
      <c r="L120" s="849">
        <v>466.68</v>
      </c>
      <c r="M120" s="832">
        <v>1</v>
      </c>
      <c r="N120" s="832">
        <v>116.67</v>
      </c>
      <c r="O120" s="849">
        <v>8</v>
      </c>
      <c r="P120" s="849">
        <v>933.33</v>
      </c>
      <c r="Q120" s="837">
        <v>1.9999357161223965</v>
      </c>
      <c r="R120" s="850">
        <v>116.66625000000001</v>
      </c>
    </row>
    <row r="121" spans="1:18" ht="14.4" customHeight="1" x14ac:dyDescent="0.3">
      <c r="A121" s="831"/>
      <c r="B121" s="832" t="s">
        <v>2242</v>
      </c>
      <c r="C121" s="832" t="s">
        <v>580</v>
      </c>
      <c r="D121" s="832" t="s">
        <v>2154</v>
      </c>
      <c r="E121" s="832" t="s">
        <v>2180</v>
      </c>
      <c r="F121" s="832" t="s">
        <v>2181</v>
      </c>
      <c r="G121" s="849"/>
      <c r="H121" s="849"/>
      <c r="I121" s="832"/>
      <c r="J121" s="832"/>
      <c r="K121" s="849"/>
      <c r="L121" s="849"/>
      <c r="M121" s="832"/>
      <c r="N121" s="832"/>
      <c r="O121" s="849">
        <v>0</v>
      </c>
      <c r="P121" s="849">
        <v>0</v>
      </c>
      <c r="Q121" s="837"/>
      <c r="R121" s="850"/>
    </row>
    <row r="122" spans="1:18" ht="14.4" customHeight="1" x14ac:dyDescent="0.3">
      <c r="A122" s="831"/>
      <c r="B122" s="832" t="s">
        <v>2242</v>
      </c>
      <c r="C122" s="832" t="s">
        <v>580</v>
      </c>
      <c r="D122" s="832" t="s">
        <v>2154</v>
      </c>
      <c r="E122" s="832" t="s">
        <v>2201</v>
      </c>
      <c r="F122" s="832" t="s">
        <v>2202</v>
      </c>
      <c r="G122" s="849"/>
      <c r="H122" s="849"/>
      <c r="I122" s="832"/>
      <c r="J122" s="832"/>
      <c r="K122" s="849"/>
      <c r="L122" s="849"/>
      <c r="M122" s="832"/>
      <c r="N122" s="832"/>
      <c r="O122" s="849">
        <v>0</v>
      </c>
      <c r="P122" s="849">
        <v>0</v>
      </c>
      <c r="Q122" s="837"/>
      <c r="R122" s="850"/>
    </row>
    <row r="123" spans="1:18" ht="14.4" customHeight="1" x14ac:dyDescent="0.3">
      <c r="A123" s="831"/>
      <c r="B123" s="832" t="s">
        <v>2242</v>
      </c>
      <c r="C123" s="832" t="s">
        <v>580</v>
      </c>
      <c r="D123" s="832" t="s">
        <v>2154</v>
      </c>
      <c r="E123" s="832" t="s">
        <v>2213</v>
      </c>
      <c r="F123" s="832" t="s">
        <v>2214</v>
      </c>
      <c r="G123" s="849"/>
      <c r="H123" s="849"/>
      <c r="I123" s="832"/>
      <c r="J123" s="832"/>
      <c r="K123" s="849"/>
      <c r="L123" s="849"/>
      <c r="M123" s="832"/>
      <c r="N123" s="832"/>
      <c r="O123" s="849">
        <v>0</v>
      </c>
      <c r="P123" s="849">
        <v>0</v>
      </c>
      <c r="Q123" s="837"/>
      <c r="R123" s="850"/>
    </row>
    <row r="124" spans="1:18" ht="14.4" customHeight="1" x14ac:dyDescent="0.3">
      <c r="A124" s="831"/>
      <c r="B124" s="832" t="s">
        <v>2242</v>
      </c>
      <c r="C124" s="832" t="s">
        <v>580</v>
      </c>
      <c r="D124" s="832" t="s">
        <v>2154</v>
      </c>
      <c r="E124" s="832" t="s">
        <v>2155</v>
      </c>
      <c r="F124" s="832" t="s">
        <v>2156</v>
      </c>
      <c r="G124" s="849"/>
      <c r="H124" s="849"/>
      <c r="I124" s="832"/>
      <c r="J124" s="832"/>
      <c r="K124" s="849"/>
      <c r="L124" s="849"/>
      <c r="M124" s="832"/>
      <c r="N124" s="832"/>
      <c r="O124" s="849">
        <v>1</v>
      </c>
      <c r="P124" s="849">
        <v>344.44</v>
      </c>
      <c r="Q124" s="837"/>
      <c r="R124" s="850">
        <v>344.44</v>
      </c>
    </row>
    <row r="125" spans="1:18" ht="14.4" customHeight="1" x14ac:dyDescent="0.3">
      <c r="A125" s="831" t="s">
        <v>2247</v>
      </c>
      <c r="B125" s="832" t="s">
        <v>2248</v>
      </c>
      <c r="C125" s="832" t="s">
        <v>574</v>
      </c>
      <c r="D125" s="832" t="s">
        <v>2249</v>
      </c>
      <c r="E125" s="832" t="s">
        <v>2250</v>
      </c>
      <c r="F125" s="832" t="s">
        <v>2251</v>
      </c>
      <c r="G125" s="849"/>
      <c r="H125" s="849"/>
      <c r="I125" s="832"/>
      <c r="J125" s="832"/>
      <c r="K125" s="849"/>
      <c r="L125" s="849"/>
      <c r="M125" s="832"/>
      <c r="N125" s="832"/>
      <c r="O125" s="849">
        <v>0.55000000000000004</v>
      </c>
      <c r="P125" s="849">
        <v>156.75</v>
      </c>
      <c r="Q125" s="837"/>
      <c r="R125" s="850">
        <v>285</v>
      </c>
    </row>
    <row r="126" spans="1:18" ht="14.4" customHeight="1" x14ac:dyDescent="0.3">
      <c r="A126" s="831" t="s">
        <v>2247</v>
      </c>
      <c r="B126" s="832" t="s">
        <v>2248</v>
      </c>
      <c r="C126" s="832" t="s">
        <v>574</v>
      </c>
      <c r="D126" s="832" t="s">
        <v>2249</v>
      </c>
      <c r="E126" s="832" t="s">
        <v>2252</v>
      </c>
      <c r="F126" s="832" t="s">
        <v>2253</v>
      </c>
      <c r="G126" s="849">
        <v>5</v>
      </c>
      <c r="H126" s="849">
        <v>84</v>
      </c>
      <c r="I126" s="832">
        <v>0.83333333333333337</v>
      </c>
      <c r="J126" s="832">
        <v>16.8</v>
      </c>
      <c r="K126" s="849">
        <v>6</v>
      </c>
      <c r="L126" s="849">
        <v>100.8</v>
      </c>
      <c r="M126" s="832">
        <v>1</v>
      </c>
      <c r="N126" s="832">
        <v>16.8</v>
      </c>
      <c r="O126" s="849"/>
      <c r="P126" s="849"/>
      <c r="Q126" s="837"/>
      <c r="R126" s="850"/>
    </row>
    <row r="127" spans="1:18" ht="14.4" customHeight="1" x14ac:dyDescent="0.3">
      <c r="A127" s="831" t="s">
        <v>2247</v>
      </c>
      <c r="B127" s="832" t="s">
        <v>2248</v>
      </c>
      <c r="C127" s="832" t="s">
        <v>574</v>
      </c>
      <c r="D127" s="832" t="s">
        <v>2249</v>
      </c>
      <c r="E127" s="832" t="s">
        <v>2254</v>
      </c>
      <c r="F127" s="832" t="s">
        <v>768</v>
      </c>
      <c r="G127" s="849">
        <v>0.5</v>
      </c>
      <c r="H127" s="849">
        <v>67.77</v>
      </c>
      <c r="I127" s="832">
        <v>0.83378444881889757</v>
      </c>
      <c r="J127" s="832">
        <v>135.54</v>
      </c>
      <c r="K127" s="849">
        <v>0.3</v>
      </c>
      <c r="L127" s="849">
        <v>81.28</v>
      </c>
      <c r="M127" s="832">
        <v>1</v>
      </c>
      <c r="N127" s="832">
        <v>270.93333333333334</v>
      </c>
      <c r="O127" s="849">
        <v>0.4</v>
      </c>
      <c r="P127" s="849">
        <v>65.52</v>
      </c>
      <c r="Q127" s="837">
        <v>0.80610236220472431</v>
      </c>
      <c r="R127" s="850">
        <v>163.79999999999998</v>
      </c>
    </row>
    <row r="128" spans="1:18" ht="14.4" customHeight="1" x14ac:dyDescent="0.3">
      <c r="A128" s="831" t="s">
        <v>2247</v>
      </c>
      <c r="B128" s="832" t="s">
        <v>2248</v>
      </c>
      <c r="C128" s="832" t="s">
        <v>574</v>
      </c>
      <c r="D128" s="832" t="s">
        <v>2249</v>
      </c>
      <c r="E128" s="832" t="s">
        <v>2255</v>
      </c>
      <c r="F128" s="832" t="s">
        <v>2256</v>
      </c>
      <c r="G128" s="849"/>
      <c r="H128" s="849"/>
      <c r="I128" s="832"/>
      <c r="J128" s="832"/>
      <c r="K128" s="849"/>
      <c r="L128" s="849"/>
      <c r="M128" s="832"/>
      <c r="N128" s="832"/>
      <c r="O128" s="849">
        <v>0.9</v>
      </c>
      <c r="P128" s="849">
        <v>847.08</v>
      </c>
      <c r="Q128" s="837"/>
      <c r="R128" s="850">
        <v>941.2</v>
      </c>
    </row>
    <row r="129" spans="1:18" ht="14.4" customHeight="1" x14ac:dyDescent="0.3">
      <c r="A129" s="831" t="s">
        <v>2247</v>
      </c>
      <c r="B129" s="832" t="s">
        <v>2248</v>
      </c>
      <c r="C129" s="832" t="s">
        <v>574</v>
      </c>
      <c r="D129" s="832" t="s">
        <v>2154</v>
      </c>
      <c r="E129" s="832" t="s">
        <v>2257</v>
      </c>
      <c r="F129" s="832" t="s">
        <v>2258</v>
      </c>
      <c r="G129" s="849">
        <v>1</v>
      </c>
      <c r="H129" s="849">
        <v>751</v>
      </c>
      <c r="I129" s="832"/>
      <c r="J129" s="832">
        <v>751</v>
      </c>
      <c r="K129" s="849"/>
      <c r="L129" s="849"/>
      <c r="M129" s="832"/>
      <c r="N129" s="832"/>
      <c r="O129" s="849"/>
      <c r="P129" s="849"/>
      <c r="Q129" s="837"/>
      <c r="R129" s="850"/>
    </row>
    <row r="130" spans="1:18" ht="14.4" customHeight="1" x14ac:dyDescent="0.3">
      <c r="A130" s="831" t="s">
        <v>2247</v>
      </c>
      <c r="B130" s="832" t="s">
        <v>2248</v>
      </c>
      <c r="C130" s="832" t="s">
        <v>574</v>
      </c>
      <c r="D130" s="832" t="s">
        <v>2154</v>
      </c>
      <c r="E130" s="832" t="s">
        <v>2259</v>
      </c>
      <c r="F130" s="832" t="s">
        <v>2260</v>
      </c>
      <c r="G130" s="849">
        <v>1</v>
      </c>
      <c r="H130" s="849">
        <v>380</v>
      </c>
      <c r="I130" s="832">
        <v>0.99737532808398954</v>
      </c>
      <c r="J130" s="832">
        <v>380</v>
      </c>
      <c r="K130" s="849">
        <v>1</v>
      </c>
      <c r="L130" s="849">
        <v>381</v>
      </c>
      <c r="M130" s="832">
        <v>1</v>
      </c>
      <c r="N130" s="832">
        <v>381</v>
      </c>
      <c r="O130" s="849">
        <v>2</v>
      </c>
      <c r="P130" s="849">
        <v>770</v>
      </c>
      <c r="Q130" s="837">
        <v>2.0209973753280841</v>
      </c>
      <c r="R130" s="850">
        <v>385</v>
      </c>
    </row>
    <row r="131" spans="1:18" ht="14.4" customHeight="1" x14ac:dyDescent="0.3">
      <c r="A131" s="831" t="s">
        <v>2247</v>
      </c>
      <c r="B131" s="832" t="s">
        <v>2248</v>
      </c>
      <c r="C131" s="832" t="s">
        <v>574</v>
      </c>
      <c r="D131" s="832" t="s">
        <v>2154</v>
      </c>
      <c r="E131" s="832" t="s">
        <v>2261</v>
      </c>
      <c r="F131" s="832" t="s">
        <v>2262</v>
      </c>
      <c r="G131" s="849">
        <v>1</v>
      </c>
      <c r="H131" s="849">
        <v>164</v>
      </c>
      <c r="I131" s="832">
        <v>0.5</v>
      </c>
      <c r="J131" s="832">
        <v>164</v>
      </c>
      <c r="K131" s="849">
        <v>2</v>
      </c>
      <c r="L131" s="849">
        <v>328</v>
      </c>
      <c r="M131" s="832">
        <v>1</v>
      </c>
      <c r="N131" s="832">
        <v>164</v>
      </c>
      <c r="O131" s="849"/>
      <c r="P131" s="849"/>
      <c r="Q131" s="837"/>
      <c r="R131" s="850"/>
    </row>
    <row r="132" spans="1:18" ht="14.4" customHeight="1" x14ac:dyDescent="0.3">
      <c r="A132" s="831" t="s">
        <v>2247</v>
      </c>
      <c r="B132" s="832" t="s">
        <v>2248</v>
      </c>
      <c r="C132" s="832" t="s">
        <v>574</v>
      </c>
      <c r="D132" s="832" t="s">
        <v>2154</v>
      </c>
      <c r="E132" s="832" t="s">
        <v>2263</v>
      </c>
      <c r="F132" s="832" t="s">
        <v>2264</v>
      </c>
      <c r="G132" s="849"/>
      <c r="H132" s="849"/>
      <c r="I132" s="832"/>
      <c r="J132" s="832"/>
      <c r="K132" s="849"/>
      <c r="L132" s="849"/>
      <c r="M132" s="832"/>
      <c r="N132" s="832"/>
      <c r="O132" s="849">
        <v>1</v>
      </c>
      <c r="P132" s="849">
        <v>151</v>
      </c>
      <c r="Q132" s="837"/>
      <c r="R132" s="850">
        <v>151</v>
      </c>
    </row>
    <row r="133" spans="1:18" ht="14.4" customHeight="1" x14ac:dyDescent="0.3">
      <c r="A133" s="831" t="s">
        <v>2247</v>
      </c>
      <c r="B133" s="832" t="s">
        <v>2248</v>
      </c>
      <c r="C133" s="832" t="s">
        <v>574</v>
      </c>
      <c r="D133" s="832" t="s">
        <v>2154</v>
      </c>
      <c r="E133" s="832" t="s">
        <v>2265</v>
      </c>
      <c r="F133" s="832" t="s">
        <v>2266</v>
      </c>
      <c r="G133" s="849">
        <v>139</v>
      </c>
      <c r="H133" s="849">
        <v>11537</v>
      </c>
      <c r="I133" s="832">
        <v>0.92052980132450335</v>
      </c>
      <c r="J133" s="832">
        <v>83</v>
      </c>
      <c r="K133" s="849">
        <v>151</v>
      </c>
      <c r="L133" s="849">
        <v>12533</v>
      </c>
      <c r="M133" s="832">
        <v>1</v>
      </c>
      <c r="N133" s="832">
        <v>83</v>
      </c>
      <c r="O133" s="849">
        <v>172</v>
      </c>
      <c r="P133" s="849">
        <v>14448</v>
      </c>
      <c r="Q133" s="837">
        <v>1.1527966169313013</v>
      </c>
      <c r="R133" s="850">
        <v>84</v>
      </c>
    </row>
    <row r="134" spans="1:18" ht="14.4" customHeight="1" x14ac:dyDescent="0.3">
      <c r="A134" s="831" t="s">
        <v>2247</v>
      </c>
      <c r="B134" s="832" t="s">
        <v>2248</v>
      </c>
      <c r="C134" s="832" t="s">
        <v>574</v>
      </c>
      <c r="D134" s="832" t="s">
        <v>2154</v>
      </c>
      <c r="E134" s="832" t="s">
        <v>2267</v>
      </c>
      <c r="F134" s="832" t="s">
        <v>2268</v>
      </c>
      <c r="G134" s="849">
        <v>369</v>
      </c>
      <c r="H134" s="849">
        <v>13653</v>
      </c>
      <c r="I134" s="832">
        <v>0.95595854922279788</v>
      </c>
      <c r="J134" s="832">
        <v>37</v>
      </c>
      <c r="K134" s="849">
        <v>386</v>
      </c>
      <c r="L134" s="849">
        <v>14282</v>
      </c>
      <c r="M134" s="832">
        <v>1</v>
      </c>
      <c r="N134" s="832">
        <v>37</v>
      </c>
      <c r="O134" s="849">
        <v>331</v>
      </c>
      <c r="P134" s="849">
        <v>12578</v>
      </c>
      <c r="Q134" s="837">
        <v>0.880688979134575</v>
      </c>
      <c r="R134" s="850">
        <v>38</v>
      </c>
    </row>
    <row r="135" spans="1:18" ht="14.4" customHeight="1" x14ac:dyDescent="0.3">
      <c r="A135" s="831" t="s">
        <v>2247</v>
      </c>
      <c r="B135" s="832" t="s">
        <v>2248</v>
      </c>
      <c r="C135" s="832" t="s">
        <v>574</v>
      </c>
      <c r="D135" s="832" t="s">
        <v>2154</v>
      </c>
      <c r="E135" s="832" t="s">
        <v>2269</v>
      </c>
      <c r="F135" s="832" t="s">
        <v>2270</v>
      </c>
      <c r="G135" s="849">
        <v>4</v>
      </c>
      <c r="H135" s="849">
        <v>4128</v>
      </c>
      <c r="I135" s="832">
        <v>1.3307543520309477</v>
      </c>
      <c r="J135" s="832">
        <v>1032</v>
      </c>
      <c r="K135" s="849">
        <v>3</v>
      </c>
      <c r="L135" s="849">
        <v>3102</v>
      </c>
      <c r="M135" s="832">
        <v>1</v>
      </c>
      <c r="N135" s="832">
        <v>1034</v>
      </c>
      <c r="O135" s="849">
        <v>2</v>
      </c>
      <c r="P135" s="849">
        <v>2080</v>
      </c>
      <c r="Q135" s="837">
        <v>0.67053513862024505</v>
      </c>
      <c r="R135" s="850">
        <v>1040</v>
      </c>
    </row>
    <row r="136" spans="1:18" ht="14.4" customHeight="1" x14ac:dyDescent="0.3">
      <c r="A136" s="831" t="s">
        <v>2247</v>
      </c>
      <c r="B136" s="832" t="s">
        <v>2248</v>
      </c>
      <c r="C136" s="832" t="s">
        <v>574</v>
      </c>
      <c r="D136" s="832" t="s">
        <v>2154</v>
      </c>
      <c r="E136" s="832" t="s">
        <v>2271</v>
      </c>
      <c r="F136" s="832" t="s">
        <v>2272</v>
      </c>
      <c r="G136" s="849"/>
      <c r="H136" s="849"/>
      <c r="I136" s="832"/>
      <c r="J136" s="832"/>
      <c r="K136" s="849">
        <v>2</v>
      </c>
      <c r="L136" s="849">
        <v>504</v>
      </c>
      <c r="M136" s="832">
        <v>1</v>
      </c>
      <c r="N136" s="832">
        <v>252</v>
      </c>
      <c r="O136" s="849"/>
      <c r="P136" s="849"/>
      <c r="Q136" s="837"/>
      <c r="R136" s="850"/>
    </row>
    <row r="137" spans="1:18" ht="14.4" customHeight="1" x14ac:dyDescent="0.3">
      <c r="A137" s="831" t="s">
        <v>2247</v>
      </c>
      <c r="B137" s="832" t="s">
        <v>2248</v>
      </c>
      <c r="C137" s="832" t="s">
        <v>574</v>
      </c>
      <c r="D137" s="832" t="s">
        <v>2154</v>
      </c>
      <c r="E137" s="832" t="s">
        <v>2273</v>
      </c>
      <c r="F137" s="832" t="s">
        <v>2274</v>
      </c>
      <c r="G137" s="849">
        <v>257</v>
      </c>
      <c r="H137" s="849">
        <v>32382</v>
      </c>
      <c r="I137" s="832">
        <v>1.0990361118653271</v>
      </c>
      <c r="J137" s="832">
        <v>126</v>
      </c>
      <c r="K137" s="849">
        <v>232</v>
      </c>
      <c r="L137" s="849">
        <v>29464</v>
      </c>
      <c r="M137" s="832">
        <v>1</v>
      </c>
      <c r="N137" s="832">
        <v>127</v>
      </c>
      <c r="O137" s="849">
        <v>258</v>
      </c>
      <c r="P137" s="849">
        <v>32508</v>
      </c>
      <c r="Q137" s="837">
        <v>1.1033125169698614</v>
      </c>
      <c r="R137" s="850">
        <v>126</v>
      </c>
    </row>
    <row r="138" spans="1:18" ht="14.4" customHeight="1" x14ac:dyDescent="0.3">
      <c r="A138" s="831" t="s">
        <v>2247</v>
      </c>
      <c r="B138" s="832" t="s">
        <v>2248</v>
      </c>
      <c r="C138" s="832" t="s">
        <v>574</v>
      </c>
      <c r="D138" s="832" t="s">
        <v>2154</v>
      </c>
      <c r="E138" s="832" t="s">
        <v>2203</v>
      </c>
      <c r="F138" s="832" t="s">
        <v>2204</v>
      </c>
      <c r="G138" s="849">
        <v>243</v>
      </c>
      <c r="H138" s="849">
        <v>8100.01</v>
      </c>
      <c r="I138" s="832">
        <v>1.0657907894736842</v>
      </c>
      <c r="J138" s="832">
        <v>33.333374485596707</v>
      </c>
      <c r="K138" s="849">
        <v>228</v>
      </c>
      <c r="L138" s="849">
        <v>7600</v>
      </c>
      <c r="M138" s="832">
        <v>1</v>
      </c>
      <c r="N138" s="832">
        <v>33.333333333333336</v>
      </c>
      <c r="O138" s="849">
        <v>250</v>
      </c>
      <c r="P138" s="849">
        <v>8333.32</v>
      </c>
      <c r="Q138" s="837">
        <v>1.0964894736842106</v>
      </c>
      <c r="R138" s="850">
        <v>33.333280000000002</v>
      </c>
    </row>
    <row r="139" spans="1:18" ht="14.4" customHeight="1" x14ac:dyDescent="0.3">
      <c r="A139" s="831" t="s">
        <v>2247</v>
      </c>
      <c r="B139" s="832" t="s">
        <v>2248</v>
      </c>
      <c r="C139" s="832" t="s">
        <v>574</v>
      </c>
      <c r="D139" s="832" t="s">
        <v>2154</v>
      </c>
      <c r="E139" s="832" t="s">
        <v>2275</v>
      </c>
      <c r="F139" s="832" t="s">
        <v>2276</v>
      </c>
      <c r="G139" s="849">
        <v>12</v>
      </c>
      <c r="H139" s="849">
        <v>444</v>
      </c>
      <c r="I139" s="832">
        <v>0.66666666666666663</v>
      </c>
      <c r="J139" s="832">
        <v>37</v>
      </c>
      <c r="K139" s="849">
        <v>18</v>
      </c>
      <c r="L139" s="849">
        <v>666</v>
      </c>
      <c r="M139" s="832">
        <v>1</v>
      </c>
      <c r="N139" s="832">
        <v>37</v>
      </c>
      <c r="O139" s="849">
        <v>9</v>
      </c>
      <c r="P139" s="849">
        <v>342</v>
      </c>
      <c r="Q139" s="837">
        <v>0.51351351351351349</v>
      </c>
      <c r="R139" s="850">
        <v>38</v>
      </c>
    </row>
    <row r="140" spans="1:18" ht="14.4" customHeight="1" x14ac:dyDescent="0.3">
      <c r="A140" s="831" t="s">
        <v>2247</v>
      </c>
      <c r="B140" s="832" t="s">
        <v>2248</v>
      </c>
      <c r="C140" s="832" t="s">
        <v>574</v>
      </c>
      <c r="D140" s="832" t="s">
        <v>2154</v>
      </c>
      <c r="E140" s="832" t="s">
        <v>2277</v>
      </c>
      <c r="F140" s="832" t="s">
        <v>2278</v>
      </c>
      <c r="G140" s="849">
        <v>6</v>
      </c>
      <c r="H140" s="849">
        <v>516</v>
      </c>
      <c r="I140" s="832">
        <v>1</v>
      </c>
      <c r="J140" s="832">
        <v>86</v>
      </c>
      <c r="K140" s="849">
        <v>6</v>
      </c>
      <c r="L140" s="849">
        <v>516</v>
      </c>
      <c r="M140" s="832">
        <v>1</v>
      </c>
      <c r="N140" s="832">
        <v>86</v>
      </c>
      <c r="O140" s="849">
        <v>6</v>
      </c>
      <c r="P140" s="849">
        <v>522</v>
      </c>
      <c r="Q140" s="837">
        <v>1.0116279069767442</v>
      </c>
      <c r="R140" s="850">
        <v>87</v>
      </c>
    </row>
    <row r="141" spans="1:18" ht="14.4" customHeight="1" x14ac:dyDescent="0.3">
      <c r="A141" s="831" t="s">
        <v>2247</v>
      </c>
      <c r="B141" s="832" t="s">
        <v>2248</v>
      </c>
      <c r="C141" s="832" t="s">
        <v>574</v>
      </c>
      <c r="D141" s="832" t="s">
        <v>2154</v>
      </c>
      <c r="E141" s="832" t="s">
        <v>2279</v>
      </c>
      <c r="F141" s="832" t="s">
        <v>2280</v>
      </c>
      <c r="G141" s="849">
        <v>22</v>
      </c>
      <c r="H141" s="849">
        <v>704</v>
      </c>
      <c r="I141" s="832">
        <v>1</v>
      </c>
      <c r="J141" s="832">
        <v>32</v>
      </c>
      <c r="K141" s="849">
        <v>22</v>
      </c>
      <c r="L141" s="849">
        <v>704</v>
      </c>
      <c r="M141" s="832">
        <v>1</v>
      </c>
      <c r="N141" s="832">
        <v>32</v>
      </c>
      <c r="O141" s="849">
        <v>40</v>
      </c>
      <c r="P141" s="849">
        <v>1320</v>
      </c>
      <c r="Q141" s="837">
        <v>1.875</v>
      </c>
      <c r="R141" s="850">
        <v>33</v>
      </c>
    </row>
    <row r="142" spans="1:18" ht="14.4" customHeight="1" x14ac:dyDescent="0.3">
      <c r="A142" s="831" t="s">
        <v>2247</v>
      </c>
      <c r="B142" s="832" t="s">
        <v>2248</v>
      </c>
      <c r="C142" s="832" t="s">
        <v>574</v>
      </c>
      <c r="D142" s="832" t="s">
        <v>2154</v>
      </c>
      <c r="E142" s="832" t="s">
        <v>2281</v>
      </c>
      <c r="F142" s="832" t="s">
        <v>2282</v>
      </c>
      <c r="G142" s="849"/>
      <c r="H142" s="849"/>
      <c r="I142" s="832"/>
      <c r="J142" s="832"/>
      <c r="K142" s="849">
        <v>1</v>
      </c>
      <c r="L142" s="849">
        <v>59</v>
      </c>
      <c r="M142" s="832">
        <v>1</v>
      </c>
      <c r="N142" s="832">
        <v>59</v>
      </c>
      <c r="O142" s="849"/>
      <c r="P142" s="849"/>
      <c r="Q142" s="837"/>
      <c r="R142" s="850"/>
    </row>
    <row r="143" spans="1:18" ht="14.4" customHeight="1" x14ac:dyDescent="0.3">
      <c r="A143" s="831" t="s">
        <v>2247</v>
      </c>
      <c r="B143" s="832" t="s">
        <v>2248</v>
      </c>
      <c r="C143" s="832" t="s">
        <v>574</v>
      </c>
      <c r="D143" s="832" t="s">
        <v>2154</v>
      </c>
      <c r="E143" s="832" t="s">
        <v>2283</v>
      </c>
      <c r="F143" s="832" t="s">
        <v>2284</v>
      </c>
      <c r="G143" s="849">
        <v>4</v>
      </c>
      <c r="H143" s="849">
        <v>492</v>
      </c>
      <c r="I143" s="832">
        <v>1.9838709677419355</v>
      </c>
      <c r="J143" s="832">
        <v>123</v>
      </c>
      <c r="K143" s="849">
        <v>2</v>
      </c>
      <c r="L143" s="849">
        <v>248</v>
      </c>
      <c r="M143" s="832">
        <v>1</v>
      </c>
      <c r="N143" s="832">
        <v>124</v>
      </c>
      <c r="O143" s="849">
        <v>1</v>
      </c>
      <c r="P143" s="849">
        <v>125</v>
      </c>
      <c r="Q143" s="837">
        <v>0.50403225806451613</v>
      </c>
      <c r="R143" s="850">
        <v>125</v>
      </c>
    </row>
    <row r="144" spans="1:18" ht="14.4" customHeight="1" x14ac:dyDescent="0.3">
      <c r="A144" s="831" t="s">
        <v>2247</v>
      </c>
      <c r="B144" s="832" t="s">
        <v>2248</v>
      </c>
      <c r="C144" s="832" t="s">
        <v>574</v>
      </c>
      <c r="D144" s="832" t="s">
        <v>2154</v>
      </c>
      <c r="E144" s="832" t="s">
        <v>2285</v>
      </c>
      <c r="F144" s="832" t="s">
        <v>2286</v>
      </c>
      <c r="G144" s="849"/>
      <c r="H144" s="849"/>
      <c r="I144" s="832"/>
      <c r="J144" s="832"/>
      <c r="K144" s="849">
        <v>2</v>
      </c>
      <c r="L144" s="849">
        <v>118</v>
      </c>
      <c r="M144" s="832">
        <v>1</v>
      </c>
      <c r="N144" s="832">
        <v>59</v>
      </c>
      <c r="O144" s="849"/>
      <c r="P144" s="849"/>
      <c r="Q144" s="837"/>
      <c r="R144" s="850"/>
    </row>
    <row r="145" spans="1:18" ht="14.4" customHeight="1" x14ac:dyDescent="0.3">
      <c r="A145" s="831" t="s">
        <v>2247</v>
      </c>
      <c r="B145" s="832" t="s">
        <v>2248</v>
      </c>
      <c r="C145" s="832" t="s">
        <v>574</v>
      </c>
      <c r="D145" s="832" t="s">
        <v>2154</v>
      </c>
      <c r="E145" s="832" t="s">
        <v>2287</v>
      </c>
      <c r="F145" s="832" t="s">
        <v>2288</v>
      </c>
      <c r="G145" s="849">
        <v>13</v>
      </c>
      <c r="H145" s="849">
        <v>4342</v>
      </c>
      <c r="I145" s="832">
        <v>1.4401326699834163</v>
      </c>
      <c r="J145" s="832">
        <v>334</v>
      </c>
      <c r="K145" s="849">
        <v>9</v>
      </c>
      <c r="L145" s="849">
        <v>3015</v>
      </c>
      <c r="M145" s="832">
        <v>1</v>
      </c>
      <c r="N145" s="832">
        <v>335</v>
      </c>
      <c r="O145" s="849">
        <v>8</v>
      </c>
      <c r="P145" s="849">
        <v>2688</v>
      </c>
      <c r="Q145" s="837">
        <v>0.89154228855721396</v>
      </c>
      <c r="R145" s="850">
        <v>336</v>
      </c>
    </row>
    <row r="146" spans="1:18" ht="14.4" customHeight="1" x14ac:dyDescent="0.3">
      <c r="A146" s="831" t="s">
        <v>2247</v>
      </c>
      <c r="B146" s="832" t="s">
        <v>2248</v>
      </c>
      <c r="C146" s="832" t="s">
        <v>574</v>
      </c>
      <c r="D146" s="832" t="s">
        <v>2154</v>
      </c>
      <c r="E146" s="832" t="s">
        <v>2289</v>
      </c>
      <c r="F146" s="832" t="s">
        <v>2290</v>
      </c>
      <c r="G146" s="849">
        <v>8</v>
      </c>
      <c r="H146" s="849">
        <v>2480</v>
      </c>
      <c r="I146" s="832">
        <v>3.987138263665595</v>
      </c>
      <c r="J146" s="832">
        <v>310</v>
      </c>
      <c r="K146" s="849">
        <v>2</v>
      </c>
      <c r="L146" s="849">
        <v>622</v>
      </c>
      <c r="M146" s="832">
        <v>1</v>
      </c>
      <c r="N146" s="832">
        <v>311</v>
      </c>
      <c r="O146" s="849">
        <v>6</v>
      </c>
      <c r="P146" s="849">
        <v>1896</v>
      </c>
      <c r="Q146" s="837">
        <v>3.0482315112540195</v>
      </c>
      <c r="R146" s="850">
        <v>316</v>
      </c>
    </row>
    <row r="147" spans="1:18" ht="14.4" customHeight="1" x14ac:dyDescent="0.3">
      <c r="A147" s="831" t="s">
        <v>2247</v>
      </c>
      <c r="B147" s="832" t="s">
        <v>2248</v>
      </c>
      <c r="C147" s="832" t="s">
        <v>2137</v>
      </c>
      <c r="D147" s="832" t="s">
        <v>2249</v>
      </c>
      <c r="E147" s="832" t="s">
        <v>2254</v>
      </c>
      <c r="F147" s="832" t="s">
        <v>768</v>
      </c>
      <c r="G147" s="849">
        <v>1</v>
      </c>
      <c r="H147" s="849">
        <v>149.06</v>
      </c>
      <c r="I147" s="832">
        <v>0.30566378214329654</v>
      </c>
      <c r="J147" s="832">
        <v>149.06</v>
      </c>
      <c r="K147" s="849">
        <v>1.8</v>
      </c>
      <c r="L147" s="849">
        <v>487.66</v>
      </c>
      <c r="M147" s="832">
        <v>1</v>
      </c>
      <c r="N147" s="832">
        <v>270.92222222222222</v>
      </c>
      <c r="O147" s="849">
        <v>1.3</v>
      </c>
      <c r="P147" s="849">
        <v>212.94</v>
      </c>
      <c r="Q147" s="837">
        <v>0.43665668703604971</v>
      </c>
      <c r="R147" s="850">
        <v>163.79999999999998</v>
      </c>
    </row>
    <row r="148" spans="1:18" ht="14.4" customHeight="1" x14ac:dyDescent="0.3">
      <c r="A148" s="831" t="s">
        <v>2247</v>
      </c>
      <c r="B148" s="832" t="s">
        <v>2248</v>
      </c>
      <c r="C148" s="832" t="s">
        <v>2137</v>
      </c>
      <c r="D148" s="832" t="s">
        <v>2154</v>
      </c>
      <c r="E148" s="832" t="s">
        <v>2291</v>
      </c>
      <c r="F148" s="832" t="s">
        <v>2292</v>
      </c>
      <c r="G148" s="849"/>
      <c r="H148" s="849"/>
      <c r="I148" s="832"/>
      <c r="J148" s="832"/>
      <c r="K148" s="849">
        <v>1</v>
      </c>
      <c r="L148" s="849">
        <v>1474</v>
      </c>
      <c r="M148" s="832">
        <v>1</v>
      </c>
      <c r="N148" s="832">
        <v>1474</v>
      </c>
      <c r="O148" s="849"/>
      <c r="P148" s="849"/>
      <c r="Q148" s="837"/>
      <c r="R148" s="850"/>
    </row>
    <row r="149" spans="1:18" ht="14.4" customHeight="1" x14ac:dyDescent="0.3">
      <c r="A149" s="831" t="s">
        <v>2247</v>
      </c>
      <c r="B149" s="832" t="s">
        <v>2248</v>
      </c>
      <c r="C149" s="832" t="s">
        <v>2137</v>
      </c>
      <c r="D149" s="832" t="s">
        <v>2154</v>
      </c>
      <c r="E149" s="832" t="s">
        <v>2257</v>
      </c>
      <c r="F149" s="832" t="s">
        <v>2258</v>
      </c>
      <c r="G149" s="849">
        <v>1</v>
      </c>
      <c r="H149" s="849">
        <v>751</v>
      </c>
      <c r="I149" s="832"/>
      <c r="J149" s="832">
        <v>751</v>
      </c>
      <c r="K149" s="849"/>
      <c r="L149" s="849"/>
      <c r="M149" s="832"/>
      <c r="N149" s="832"/>
      <c r="O149" s="849"/>
      <c r="P149" s="849"/>
      <c r="Q149" s="837"/>
      <c r="R149" s="850"/>
    </row>
    <row r="150" spans="1:18" ht="14.4" customHeight="1" x14ac:dyDescent="0.3">
      <c r="A150" s="831" t="s">
        <v>2247</v>
      </c>
      <c r="B150" s="832" t="s">
        <v>2248</v>
      </c>
      <c r="C150" s="832" t="s">
        <v>2137</v>
      </c>
      <c r="D150" s="832" t="s">
        <v>2154</v>
      </c>
      <c r="E150" s="832" t="s">
        <v>2293</v>
      </c>
      <c r="F150" s="832" t="s">
        <v>2294</v>
      </c>
      <c r="G150" s="849">
        <v>1</v>
      </c>
      <c r="H150" s="849">
        <v>1914</v>
      </c>
      <c r="I150" s="832"/>
      <c r="J150" s="832">
        <v>1914</v>
      </c>
      <c r="K150" s="849"/>
      <c r="L150" s="849"/>
      <c r="M150" s="832"/>
      <c r="N150" s="832"/>
      <c r="O150" s="849">
        <v>1</v>
      </c>
      <c r="P150" s="849">
        <v>1933</v>
      </c>
      <c r="Q150" s="837"/>
      <c r="R150" s="850">
        <v>1933</v>
      </c>
    </row>
    <row r="151" spans="1:18" ht="14.4" customHeight="1" x14ac:dyDescent="0.3">
      <c r="A151" s="831" t="s">
        <v>2247</v>
      </c>
      <c r="B151" s="832" t="s">
        <v>2248</v>
      </c>
      <c r="C151" s="832" t="s">
        <v>2137</v>
      </c>
      <c r="D151" s="832" t="s">
        <v>2154</v>
      </c>
      <c r="E151" s="832" t="s">
        <v>2267</v>
      </c>
      <c r="F151" s="832" t="s">
        <v>2268</v>
      </c>
      <c r="G151" s="849">
        <v>5</v>
      </c>
      <c r="H151" s="849">
        <v>185</v>
      </c>
      <c r="I151" s="832">
        <v>1</v>
      </c>
      <c r="J151" s="832">
        <v>37</v>
      </c>
      <c r="K151" s="849">
        <v>5</v>
      </c>
      <c r="L151" s="849">
        <v>185</v>
      </c>
      <c r="M151" s="832">
        <v>1</v>
      </c>
      <c r="N151" s="832">
        <v>37</v>
      </c>
      <c r="O151" s="849">
        <v>7</v>
      </c>
      <c r="P151" s="849">
        <v>266</v>
      </c>
      <c r="Q151" s="837">
        <v>1.4378378378378378</v>
      </c>
      <c r="R151" s="850">
        <v>38</v>
      </c>
    </row>
    <row r="152" spans="1:18" ht="14.4" customHeight="1" x14ac:dyDescent="0.3">
      <c r="A152" s="831" t="s">
        <v>2247</v>
      </c>
      <c r="B152" s="832" t="s">
        <v>2248</v>
      </c>
      <c r="C152" s="832" t="s">
        <v>2137</v>
      </c>
      <c r="D152" s="832" t="s">
        <v>2154</v>
      </c>
      <c r="E152" s="832" t="s">
        <v>2269</v>
      </c>
      <c r="F152" s="832" t="s">
        <v>2270</v>
      </c>
      <c r="G152" s="849">
        <v>42</v>
      </c>
      <c r="H152" s="849">
        <v>43344</v>
      </c>
      <c r="I152" s="832">
        <v>1.0479690522243714</v>
      </c>
      <c r="J152" s="832">
        <v>1032</v>
      </c>
      <c r="K152" s="849">
        <v>40</v>
      </c>
      <c r="L152" s="849">
        <v>41360</v>
      </c>
      <c r="M152" s="832">
        <v>1</v>
      </c>
      <c r="N152" s="832">
        <v>1034</v>
      </c>
      <c r="O152" s="849">
        <v>52</v>
      </c>
      <c r="P152" s="849">
        <v>54080</v>
      </c>
      <c r="Q152" s="837">
        <v>1.3075435203094778</v>
      </c>
      <c r="R152" s="850">
        <v>1040</v>
      </c>
    </row>
    <row r="153" spans="1:18" ht="14.4" customHeight="1" x14ac:dyDescent="0.3">
      <c r="A153" s="831" t="s">
        <v>2247</v>
      </c>
      <c r="B153" s="832" t="s">
        <v>2248</v>
      </c>
      <c r="C153" s="832" t="s">
        <v>2137</v>
      </c>
      <c r="D153" s="832" t="s">
        <v>2154</v>
      </c>
      <c r="E153" s="832" t="s">
        <v>2295</v>
      </c>
      <c r="F153" s="832" t="s">
        <v>2296</v>
      </c>
      <c r="G153" s="849"/>
      <c r="H153" s="849"/>
      <c r="I153" s="832"/>
      <c r="J153" s="832"/>
      <c r="K153" s="849">
        <v>1</v>
      </c>
      <c r="L153" s="849">
        <v>2103</v>
      </c>
      <c r="M153" s="832">
        <v>1</v>
      </c>
      <c r="N153" s="832">
        <v>2103</v>
      </c>
      <c r="O153" s="849"/>
      <c r="P153" s="849"/>
      <c r="Q153" s="837"/>
      <c r="R153" s="850"/>
    </row>
    <row r="154" spans="1:18" ht="14.4" customHeight="1" x14ac:dyDescent="0.3">
      <c r="A154" s="831" t="s">
        <v>2247</v>
      </c>
      <c r="B154" s="832" t="s">
        <v>2248</v>
      </c>
      <c r="C154" s="832" t="s">
        <v>2137</v>
      </c>
      <c r="D154" s="832" t="s">
        <v>2154</v>
      </c>
      <c r="E154" s="832" t="s">
        <v>2277</v>
      </c>
      <c r="F154" s="832" t="s">
        <v>2278</v>
      </c>
      <c r="G154" s="849">
        <v>40</v>
      </c>
      <c r="H154" s="849">
        <v>3440</v>
      </c>
      <c r="I154" s="832">
        <v>1.2121212121212122</v>
      </c>
      <c r="J154" s="832">
        <v>86</v>
      </c>
      <c r="K154" s="849">
        <v>33</v>
      </c>
      <c r="L154" s="849">
        <v>2838</v>
      </c>
      <c r="M154" s="832">
        <v>1</v>
      </c>
      <c r="N154" s="832">
        <v>86</v>
      </c>
      <c r="O154" s="849">
        <v>44</v>
      </c>
      <c r="P154" s="849">
        <v>3828</v>
      </c>
      <c r="Q154" s="837">
        <v>1.3488372093023255</v>
      </c>
      <c r="R154" s="850">
        <v>87</v>
      </c>
    </row>
    <row r="155" spans="1:18" ht="14.4" customHeight="1" x14ac:dyDescent="0.3">
      <c r="A155" s="831" t="s">
        <v>2247</v>
      </c>
      <c r="B155" s="832" t="s">
        <v>2248</v>
      </c>
      <c r="C155" s="832" t="s">
        <v>2137</v>
      </c>
      <c r="D155" s="832" t="s">
        <v>2154</v>
      </c>
      <c r="E155" s="832" t="s">
        <v>2283</v>
      </c>
      <c r="F155" s="832" t="s">
        <v>2284</v>
      </c>
      <c r="G155" s="849"/>
      <c r="H155" s="849"/>
      <c r="I155" s="832"/>
      <c r="J155" s="832"/>
      <c r="K155" s="849"/>
      <c r="L155" s="849"/>
      <c r="M155" s="832"/>
      <c r="N155" s="832"/>
      <c r="O155" s="849">
        <v>1</v>
      </c>
      <c r="P155" s="849">
        <v>125</v>
      </c>
      <c r="Q155" s="837"/>
      <c r="R155" s="850">
        <v>125</v>
      </c>
    </row>
    <row r="156" spans="1:18" ht="14.4" customHeight="1" thickBot="1" x14ac:dyDescent="0.35">
      <c r="A156" s="839" t="s">
        <v>2247</v>
      </c>
      <c r="B156" s="840" t="s">
        <v>2248</v>
      </c>
      <c r="C156" s="840" t="s">
        <v>2137</v>
      </c>
      <c r="D156" s="840" t="s">
        <v>2154</v>
      </c>
      <c r="E156" s="840" t="s">
        <v>2297</v>
      </c>
      <c r="F156" s="840" t="s">
        <v>2298</v>
      </c>
      <c r="G156" s="851">
        <v>1</v>
      </c>
      <c r="H156" s="851">
        <v>91</v>
      </c>
      <c r="I156" s="840"/>
      <c r="J156" s="840">
        <v>91</v>
      </c>
      <c r="K156" s="851"/>
      <c r="L156" s="851"/>
      <c r="M156" s="840"/>
      <c r="N156" s="840"/>
      <c r="O156" s="851"/>
      <c r="P156" s="851"/>
      <c r="Q156" s="845"/>
      <c r="R156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5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2300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32630.5</v>
      </c>
      <c r="I3" s="208">
        <f t="shared" si="0"/>
        <v>8492399.5799999908</v>
      </c>
      <c r="J3" s="78"/>
      <c r="K3" s="78"/>
      <c r="L3" s="208">
        <f t="shared" si="0"/>
        <v>35794.100000000006</v>
      </c>
      <c r="M3" s="208">
        <f t="shared" si="0"/>
        <v>9090701.9599999897</v>
      </c>
      <c r="N3" s="78"/>
      <c r="O3" s="78"/>
      <c r="P3" s="208">
        <f t="shared" si="0"/>
        <v>37448.150000000009</v>
      </c>
      <c r="Q3" s="208">
        <f t="shared" si="0"/>
        <v>9289072.2699999902</v>
      </c>
      <c r="R3" s="79">
        <f>IF(M3=0,0,Q3/M3)</f>
        <v>1.0218212312836621</v>
      </c>
      <c r="S3" s="209">
        <f>IF(P3=0,0,Q3/P3)</f>
        <v>248.05156649927935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2153</v>
      </c>
      <c r="C6" s="825" t="s">
        <v>577</v>
      </c>
      <c r="D6" s="825" t="s">
        <v>1094</v>
      </c>
      <c r="E6" s="825" t="s">
        <v>2154</v>
      </c>
      <c r="F6" s="825" t="s">
        <v>2155</v>
      </c>
      <c r="G6" s="825" t="s">
        <v>2156</v>
      </c>
      <c r="H6" s="225">
        <v>1</v>
      </c>
      <c r="I6" s="225">
        <v>344.44</v>
      </c>
      <c r="J6" s="825"/>
      <c r="K6" s="825">
        <v>344.44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/>
      <c r="B7" s="832" t="s">
        <v>2157</v>
      </c>
      <c r="C7" s="832" t="s">
        <v>574</v>
      </c>
      <c r="D7" s="832" t="s">
        <v>1076</v>
      </c>
      <c r="E7" s="832" t="s">
        <v>2154</v>
      </c>
      <c r="F7" s="832" t="s">
        <v>2205</v>
      </c>
      <c r="G7" s="832" t="s">
        <v>2206</v>
      </c>
      <c r="H7" s="849"/>
      <c r="I7" s="849"/>
      <c r="J7" s="832"/>
      <c r="K7" s="832"/>
      <c r="L7" s="849"/>
      <c r="M7" s="849"/>
      <c r="N7" s="832"/>
      <c r="O7" s="832"/>
      <c r="P7" s="849">
        <v>1</v>
      </c>
      <c r="Q7" s="849">
        <v>455.56</v>
      </c>
      <c r="R7" s="837"/>
      <c r="S7" s="850">
        <v>455.56</v>
      </c>
    </row>
    <row r="8" spans="1:19" ht="14.4" customHeight="1" x14ac:dyDescent="0.3">
      <c r="A8" s="831"/>
      <c r="B8" s="832" t="s">
        <v>2157</v>
      </c>
      <c r="C8" s="832" t="s">
        <v>574</v>
      </c>
      <c r="D8" s="832" t="s">
        <v>2135</v>
      </c>
      <c r="E8" s="832" t="s">
        <v>2158</v>
      </c>
      <c r="F8" s="832" t="s">
        <v>2159</v>
      </c>
      <c r="G8" s="832"/>
      <c r="H8" s="849">
        <v>4</v>
      </c>
      <c r="I8" s="849">
        <v>4032</v>
      </c>
      <c r="J8" s="832">
        <v>4</v>
      </c>
      <c r="K8" s="832">
        <v>1008</v>
      </c>
      <c r="L8" s="849">
        <v>1</v>
      </c>
      <c r="M8" s="849">
        <v>1008</v>
      </c>
      <c r="N8" s="832">
        <v>1</v>
      </c>
      <c r="O8" s="832">
        <v>1008</v>
      </c>
      <c r="P8" s="849"/>
      <c r="Q8" s="849"/>
      <c r="R8" s="837"/>
      <c r="S8" s="850"/>
    </row>
    <row r="9" spans="1:19" ht="14.4" customHeight="1" x14ac:dyDescent="0.3">
      <c r="A9" s="831"/>
      <c r="B9" s="832" t="s">
        <v>2157</v>
      </c>
      <c r="C9" s="832" t="s">
        <v>574</v>
      </c>
      <c r="D9" s="832" t="s">
        <v>2135</v>
      </c>
      <c r="E9" s="832" t="s">
        <v>2158</v>
      </c>
      <c r="F9" s="832" t="s">
        <v>2160</v>
      </c>
      <c r="G9" s="832"/>
      <c r="H9" s="849">
        <v>17</v>
      </c>
      <c r="I9" s="849">
        <v>9537</v>
      </c>
      <c r="J9" s="832">
        <v>0.62962962962962965</v>
      </c>
      <c r="K9" s="832">
        <v>561</v>
      </c>
      <c r="L9" s="849">
        <v>27</v>
      </c>
      <c r="M9" s="849">
        <v>15147</v>
      </c>
      <c r="N9" s="832">
        <v>1</v>
      </c>
      <c r="O9" s="832">
        <v>561</v>
      </c>
      <c r="P9" s="849">
        <v>13</v>
      </c>
      <c r="Q9" s="849">
        <v>7293</v>
      </c>
      <c r="R9" s="837">
        <v>0.48148148148148145</v>
      </c>
      <c r="S9" s="850">
        <v>561</v>
      </c>
    </row>
    <row r="10" spans="1:19" ht="14.4" customHeight="1" x14ac:dyDescent="0.3">
      <c r="A10" s="831"/>
      <c r="B10" s="832" t="s">
        <v>2157</v>
      </c>
      <c r="C10" s="832" t="s">
        <v>574</v>
      </c>
      <c r="D10" s="832" t="s">
        <v>2135</v>
      </c>
      <c r="E10" s="832" t="s">
        <v>2158</v>
      </c>
      <c r="F10" s="832" t="s">
        <v>2161</v>
      </c>
      <c r="G10" s="832"/>
      <c r="H10" s="849">
        <v>1</v>
      </c>
      <c r="I10" s="849">
        <v>519</v>
      </c>
      <c r="J10" s="832"/>
      <c r="K10" s="832">
        <v>519</v>
      </c>
      <c r="L10" s="849"/>
      <c r="M10" s="849"/>
      <c r="N10" s="832"/>
      <c r="O10" s="832"/>
      <c r="P10" s="849">
        <v>2</v>
      </c>
      <c r="Q10" s="849">
        <v>1038</v>
      </c>
      <c r="R10" s="837"/>
      <c r="S10" s="850">
        <v>519</v>
      </c>
    </row>
    <row r="11" spans="1:19" ht="14.4" customHeight="1" x14ac:dyDescent="0.3">
      <c r="A11" s="831"/>
      <c r="B11" s="832" t="s">
        <v>2157</v>
      </c>
      <c r="C11" s="832" t="s">
        <v>574</v>
      </c>
      <c r="D11" s="832" t="s">
        <v>2135</v>
      </c>
      <c r="E11" s="832" t="s">
        <v>2158</v>
      </c>
      <c r="F11" s="832" t="s">
        <v>2162</v>
      </c>
      <c r="G11" s="832"/>
      <c r="H11" s="849">
        <v>5</v>
      </c>
      <c r="I11" s="849">
        <v>1605</v>
      </c>
      <c r="J11" s="832">
        <v>0.625</v>
      </c>
      <c r="K11" s="832">
        <v>321</v>
      </c>
      <c r="L11" s="849">
        <v>8</v>
      </c>
      <c r="M11" s="849">
        <v>2568</v>
      </c>
      <c r="N11" s="832">
        <v>1</v>
      </c>
      <c r="O11" s="832">
        <v>321</v>
      </c>
      <c r="P11" s="849">
        <v>2</v>
      </c>
      <c r="Q11" s="849">
        <v>642</v>
      </c>
      <c r="R11" s="837">
        <v>0.25</v>
      </c>
      <c r="S11" s="850">
        <v>321</v>
      </c>
    </row>
    <row r="12" spans="1:19" ht="14.4" customHeight="1" x14ac:dyDescent="0.3">
      <c r="A12" s="831"/>
      <c r="B12" s="832" t="s">
        <v>2157</v>
      </c>
      <c r="C12" s="832" t="s">
        <v>574</v>
      </c>
      <c r="D12" s="832" t="s">
        <v>2135</v>
      </c>
      <c r="E12" s="832" t="s">
        <v>2158</v>
      </c>
      <c r="F12" s="832" t="s">
        <v>2163</v>
      </c>
      <c r="G12" s="832"/>
      <c r="H12" s="849"/>
      <c r="I12" s="849"/>
      <c r="J12" s="832"/>
      <c r="K12" s="832"/>
      <c r="L12" s="849">
        <v>2</v>
      </c>
      <c r="M12" s="849">
        <v>564</v>
      </c>
      <c r="N12" s="832">
        <v>1</v>
      </c>
      <c r="O12" s="832">
        <v>282</v>
      </c>
      <c r="P12" s="849"/>
      <c r="Q12" s="849"/>
      <c r="R12" s="837"/>
      <c r="S12" s="850"/>
    </row>
    <row r="13" spans="1:19" ht="14.4" customHeight="1" x14ac:dyDescent="0.3">
      <c r="A13" s="831"/>
      <c r="B13" s="832" t="s">
        <v>2157</v>
      </c>
      <c r="C13" s="832" t="s">
        <v>574</v>
      </c>
      <c r="D13" s="832" t="s">
        <v>2135</v>
      </c>
      <c r="E13" s="832" t="s">
        <v>2158</v>
      </c>
      <c r="F13" s="832" t="s">
        <v>2164</v>
      </c>
      <c r="G13" s="832"/>
      <c r="H13" s="849">
        <v>1</v>
      </c>
      <c r="I13" s="849">
        <v>2024</v>
      </c>
      <c r="J13" s="832"/>
      <c r="K13" s="832">
        <v>2024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/>
      <c r="B14" s="832" t="s">
        <v>2157</v>
      </c>
      <c r="C14" s="832" t="s">
        <v>574</v>
      </c>
      <c r="D14" s="832" t="s">
        <v>2135</v>
      </c>
      <c r="E14" s="832" t="s">
        <v>2158</v>
      </c>
      <c r="F14" s="832" t="s">
        <v>2165</v>
      </c>
      <c r="G14" s="832"/>
      <c r="H14" s="849">
        <v>4</v>
      </c>
      <c r="I14" s="849">
        <v>15600</v>
      </c>
      <c r="J14" s="832">
        <v>1.3333333333333333</v>
      </c>
      <c r="K14" s="832">
        <v>3900</v>
      </c>
      <c r="L14" s="849">
        <v>3</v>
      </c>
      <c r="M14" s="849">
        <v>11700</v>
      </c>
      <c r="N14" s="832">
        <v>1</v>
      </c>
      <c r="O14" s="832">
        <v>3900</v>
      </c>
      <c r="P14" s="849">
        <v>1</v>
      </c>
      <c r="Q14" s="849">
        <v>3900</v>
      </c>
      <c r="R14" s="837">
        <v>0.33333333333333331</v>
      </c>
      <c r="S14" s="850">
        <v>3900</v>
      </c>
    </row>
    <row r="15" spans="1:19" ht="14.4" customHeight="1" x14ac:dyDescent="0.3">
      <c r="A15" s="831"/>
      <c r="B15" s="832" t="s">
        <v>2157</v>
      </c>
      <c r="C15" s="832" t="s">
        <v>574</v>
      </c>
      <c r="D15" s="832" t="s">
        <v>2135</v>
      </c>
      <c r="E15" s="832" t="s">
        <v>2158</v>
      </c>
      <c r="F15" s="832" t="s">
        <v>2166</v>
      </c>
      <c r="G15" s="832"/>
      <c r="H15" s="849">
        <v>1</v>
      </c>
      <c r="I15" s="849">
        <v>3900</v>
      </c>
      <c r="J15" s="832">
        <v>0.5</v>
      </c>
      <c r="K15" s="832">
        <v>3900</v>
      </c>
      <c r="L15" s="849">
        <v>2</v>
      </c>
      <c r="M15" s="849">
        <v>7800</v>
      </c>
      <c r="N15" s="832">
        <v>1</v>
      </c>
      <c r="O15" s="832">
        <v>3900</v>
      </c>
      <c r="P15" s="849"/>
      <c r="Q15" s="849"/>
      <c r="R15" s="837"/>
      <c r="S15" s="850"/>
    </row>
    <row r="16" spans="1:19" ht="14.4" customHeight="1" x14ac:dyDescent="0.3">
      <c r="A16" s="831"/>
      <c r="B16" s="832" t="s">
        <v>2157</v>
      </c>
      <c r="C16" s="832" t="s">
        <v>574</v>
      </c>
      <c r="D16" s="832" t="s">
        <v>2135</v>
      </c>
      <c r="E16" s="832" t="s">
        <v>2158</v>
      </c>
      <c r="F16" s="832" t="s">
        <v>2167</v>
      </c>
      <c r="G16" s="832"/>
      <c r="H16" s="849">
        <v>4</v>
      </c>
      <c r="I16" s="849">
        <v>5404</v>
      </c>
      <c r="J16" s="832"/>
      <c r="K16" s="832">
        <v>1351</v>
      </c>
      <c r="L16" s="849"/>
      <c r="M16" s="849"/>
      <c r="N16" s="832"/>
      <c r="O16" s="832"/>
      <c r="P16" s="849"/>
      <c r="Q16" s="849"/>
      <c r="R16" s="837"/>
      <c r="S16" s="850"/>
    </row>
    <row r="17" spans="1:19" ht="14.4" customHeight="1" x14ac:dyDescent="0.3">
      <c r="A17" s="831"/>
      <c r="B17" s="832" t="s">
        <v>2157</v>
      </c>
      <c r="C17" s="832" t="s">
        <v>574</v>
      </c>
      <c r="D17" s="832" t="s">
        <v>2135</v>
      </c>
      <c r="E17" s="832" t="s">
        <v>2158</v>
      </c>
      <c r="F17" s="832" t="s">
        <v>2168</v>
      </c>
      <c r="G17" s="832"/>
      <c r="H17" s="849">
        <v>1</v>
      </c>
      <c r="I17" s="849">
        <v>225</v>
      </c>
      <c r="J17" s="832"/>
      <c r="K17" s="832">
        <v>225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" customHeight="1" x14ac:dyDescent="0.3">
      <c r="A18" s="831"/>
      <c r="B18" s="832" t="s">
        <v>2157</v>
      </c>
      <c r="C18" s="832" t="s">
        <v>574</v>
      </c>
      <c r="D18" s="832" t="s">
        <v>2135</v>
      </c>
      <c r="E18" s="832" t="s">
        <v>2158</v>
      </c>
      <c r="F18" s="832" t="s">
        <v>2169</v>
      </c>
      <c r="G18" s="832"/>
      <c r="H18" s="849">
        <v>58</v>
      </c>
      <c r="I18" s="849">
        <v>58464</v>
      </c>
      <c r="J18" s="832">
        <v>1.1153846153846154</v>
      </c>
      <c r="K18" s="832">
        <v>1008</v>
      </c>
      <c r="L18" s="849">
        <v>52</v>
      </c>
      <c r="M18" s="849">
        <v>52416</v>
      </c>
      <c r="N18" s="832">
        <v>1</v>
      </c>
      <c r="O18" s="832">
        <v>1008</v>
      </c>
      <c r="P18" s="849">
        <v>6</v>
      </c>
      <c r="Q18" s="849">
        <v>6048</v>
      </c>
      <c r="R18" s="837">
        <v>0.11538461538461539</v>
      </c>
      <c r="S18" s="850">
        <v>1008</v>
      </c>
    </row>
    <row r="19" spans="1:19" ht="14.4" customHeight="1" x14ac:dyDescent="0.3">
      <c r="A19" s="831"/>
      <c r="B19" s="832" t="s">
        <v>2157</v>
      </c>
      <c r="C19" s="832" t="s">
        <v>574</v>
      </c>
      <c r="D19" s="832" t="s">
        <v>2135</v>
      </c>
      <c r="E19" s="832" t="s">
        <v>2158</v>
      </c>
      <c r="F19" s="832" t="s">
        <v>2170</v>
      </c>
      <c r="G19" s="832"/>
      <c r="H19" s="849">
        <v>2</v>
      </c>
      <c r="I19" s="849">
        <v>1406</v>
      </c>
      <c r="J19" s="832">
        <v>2</v>
      </c>
      <c r="K19" s="832">
        <v>703</v>
      </c>
      <c r="L19" s="849">
        <v>1</v>
      </c>
      <c r="M19" s="849">
        <v>703</v>
      </c>
      <c r="N19" s="832">
        <v>1</v>
      </c>
      <c r="O19" s="832">
        <v>703</v>
      </c>
      <c r="P19" s="849">
        <v>1</v>
      </c>
      <c r="Q19" s="849">
        <v>703</v>
      </c>
      <c r="R19" s="837">
        <v>1</v>
      </c>
      <c r="S19" s="850">
        <v>703</v>
      </c>
    </row>
    <row r="20" spans="1:19" ht="14.4" customHeight="1" x14ac:dyDescent="0.3">
      <c r="A20" s="831"/>
      <c r="B20" s="832" t="s">
        <v>2157</v>
      </c>
      <c r="C20" s="832" t="s">
        <v>574</v>
      </c>
      <c r="D20" s="832" t="s">
        <v>2135</v>
      </c>
      <c r="E20" s="832" t="s">
        <v>2158</v>
      </c>
      <c r="F20" s="832" t="s">
        <v>2171</v>
      </c>
      <c r="G20" s="832"/>
      <c r="H20" s="849">
        <v>1</v>
      </c>
      <c r="I20" s="849">
        <v>1122</v>
      </c>
      <c r="J20" s="832"/>
      <c r="K20" s="832">
        <v>1122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/>
      <c r="B21" s="832" t="s">
        <v>2157</v>
      </c>
      <c r="C21" s="832" t="s">
        <v>574</v>
      </c>
      <c r="D21" s="832" t="s">
        <v>2135</v>
      </c>
      <c r="E21" s="832" t="s">
        <v>2158</v>
      </c>
      <c r="F21" s="832" t="s">
        <v>2172</v>
      </c>
      <c r="G21" s="832"/>
      <c r="H21" s="849">
        <v>1</v>
      </c>
      <c r="I21" s="849">
        <v>1326</v>
      </c>
      <c r="J21" s="832"/>
      <c r="K21" s="832">
        <v>1326</v>
      </c>
      <c r="L21" s="849"/>
      <c r="M21" s="849"/>
      <c r="N21" s="832"/>
      <c r="O21" s="832"/>
      <c r="P21" s="849">
        <v>1</v>
      </c>
      <c r="Q21" s="849">
        <v>1326</v>
      </c>
      <c r="R21" s="837"/>
      <c r="S21" s="850">
        <v>1326</v>
      </c>
    </row>
    <row r="22" spans="1:19" ht="14.4" customHeight="1" x14ac:dyDescent="0.3">
      <c r="A22" s="831"/>
      <c r="B22" s="832" t="s">
        <v>2157</v>
      </c>
      <c r="C22" s="832" t="s">
        <v>574</v>
      </c>
      <c r="D22" s="832" t="s">
        <v>2135</v>
      </c>
      <c r="E22" s="832" t="s">
        <v>2158</v>
      </c>
      <c r="F22" s="832" t="s">
        <v>2173</v>
      </c>
      <c r="G22" s="832"/>
      <c r="H22" s="849"/>
      <c r="I22" s="849"/>
      <c r="J22" s="832"/>
      <c r="K22" s="832"/>
      <c r="L22" s="849">
        <v>1</v>
      </c>
      <c r="M22" s="849">
        <v>2074</v>
      </c>
      <c r="N22" s="832">
        <v>1</v>
      </c>
      <c r="O22" s="832">
        <v>2074</v>
      </c>
      <c r="P22" s="849"/>
      <c r="Q22" s="849"/>
      <c r="R22" s="837"/>
      <c r="S22" s="850"/>
    </row>
    <row r="23" spans="1:19" ht="14.4" customHeight="1" x14ac:dyDescent="0.3">
      <c r="A23" s="831"/>
      <c r="B23" s="832" t="s">
        <v>2157</v>
      </c>
      <c r="C23" s="832" t="s">
        <v>574</v>
      </c>
      <c r="D23" s="832" t="s">
        <v>2135</v>
      </c>
      <c r="E23" s="832" t="s">
        <v>2154</v>
      </c>
      <c r="F23" s="832" t="s">
        <v>2174</v>
      </c>
      <c r="G23" s="832" t="s">
        <v>2175</v>
      </c>
      <c r="H23" s="849"/>
      <c r="I23" s="849"/>
      <c r="J23" s="832"/>
      <c r="K23" s="832"/>
      <c r="L23" s="849">
        <v>1</v>
      </c>
      <c r="M23" s="849">
        <v>105.56</v>
      </c>
      <c r="N23" s="832">
        <v>1</v>
      </c>
      <c r="O23" s="832">
        <v>105.56</v>
      </c>
      <c r="P23" s="849"/>
      <c r="Q23" s="849"/>
      <c r="R23" s="837"/>
      <c r="S23" s="850"/>
    </row>
    <row r="24" spans="1:19" ht="14.4" customHeight="1" x14ac:dyDescent="0.3">
      <c r="A24" s="831"/>
      <c r="B24" s="832" t="s">
        <v>2157</v>
      </c>
      <c r="C24" s="832" t="s">
        <v>574</v>
      </c>
      <c r="D24" s="832" t="s">
        <v>2135</v>
      </c>
      <c r="E24" s="832" t="s">
        <v>2154</v>
      </c>
      <c r="F24" s="832" t="s">
        <v>2176</v>
      </c>
      <c r="G24" s="832" t="s">
        <v>2177</v>
      </c>
      <c r="H24" s="849">
        <v>135</v>
      </c>
      <c r="I24" s="849">
        <v>10500</v>
      </c>
      <c r="J24" s="832">
        <v>0.85442960720650329</v>
      </c>
      <c r="K24" s="832">
        <v>77.777777777777771</v>
      </c>
      <c r="L24" s="849">
        <v>158</v>
      </c>
      <c r="M24" s="849">
        <v>12288.900000000001</v>
      </c>
      <c r="N24" s="832">
        <v>1</v>
      </c>
      <c r="O24" s="832">
        <v>77.777848101265832</v>
      </c>
      <c r="P24" s="849">
        <v>90</v>
      </c>
      <c r="Q24" s="849">
        <v>6999.9999999999991</v>
      </c>
      <c r="R24" s="837">
        <v>0.56961973813766886</v>
      </c>
      <c r="S24" s="850">
        <v>77.777777777777771</v>
      </c>
    </row>
    <row r="25" spans="1:19" ht="14.4" customHeight="1" x14ac:dyDescent="0.3">
      <c r="A25" s="831"/>
      <c r="B25" s="832" t="s">
        <v>2157</v>
      </c>
      <c r="C25" s="832" t="s">
        <v>574</v>
      </c>
      <c r="D25" s="832" t="s">
        <v>2135</v>
      </c>
      <c r="E25" s="832" t="s">
        <v>2154</v>
      </c>
      <c r="F25" s="832" t="s">
        <v>2178</v>
      </c>
      <c r="G25" s="832" t="s">
        <v>2179</v>
      </c>
      <c r="H25" s="849">
        <v>246</v>
      </c>
      <c r="I25" s="849">
        <v>61500</v>
      </c>
      <c r="J25" s="832">
        <v>1.2551020408163265</v>
      </c>
      <c r="K25" s="832">
        <v>250</v>
      </c>
      <c r="L25" s="849">
        <v>196</v>
      </c>
      <c r="M25" s="849">
        <v>49000</v>
      </c>
      <c r="N25" s="832">
        <v>1</v>
      </c>
      <c r="O25" s="832">
        <v>250</v>
      </c>
      <c r="P25" s="849">
        <v>188</v>
      </c>
      <c r="Q25" s="849">
        <v>47000</v>
      </c>
      <c r="R25" s="837">
        <v>0.95918367346938771</v>
      </c>
      <c r="S25" s="850">
        <v>250</v>
      </c>
    </row>
    <row r="26" spans="1:19" ht="14.4" customHeight="1" x14ac:dyDescent="0.3">
      <c r="A26" s="831"/>
      <c r="B26" s="832" t="s">
        <v>2157</v>
      </c>
      <c r="C26" s="832" t="s">
        <v>574</v>
      </c>
      <c r="D26" s="832" t="s">
        <v>2135</v>
      </c>
      <c r="E26" s="832" t="s">
        <v>2154</v>
      </c>
      <c r="F26" s="832" t="s">
        <v>2180</v>
      </c>
      <c r="G26" s="832" t="s">
        <v>2181</v>
      </c>
      <c r="H26" s="849">
        <v>1284</v>
      </c>
      <c r="I26" s="849">
        <v>149799.99</v>
      </c>
      <c r="J26" s="832">
        <v>0.98390798029556648</v>
      </c>
      <c r="K26" s="832">
        <v>116.66665887850466</v>
      </c>
      <c r="L26" s="849">
        <v>1305</v>
      </c>
      <c r="M26" s="849">
        <v>152250</v>
      </c>
      <c r="N26" s="832">
        <v>1</v>
      </c>
      <c r="O26" s="832">
        <v>116.66666666666667</v>
      </c>
      <c r="P26" s="849">
        <v>1304</v>
      </c>
      <c r="Q26" s="849">
        <v>152133.34</v>
      </c>
      <c r="R26" s="837">
        <v>0.99923376026272581</v>
      </c>
      <c r="S26" s="850">
        <v>116.6666717791411</v>
      </c>
    </row>
    <row r="27" spans="1:19" ht="14.4" customHeight="1" x14ac:dyDescent="0.3">
      <c r="A27" s="831"/>
      <c r="B27" s="832" t="s">
        <v>2157</v>
      </c>
      <c r="C27" s="832" t="s">
        <v>574</v>
      </c>
      <c r="D27" s="832" t="s">
        <v>2135</v>
      </c>
      <c r="E27" s="832" t="s">
        <v>2154</v>
      </c>
      <c r="F27" s="832" t="s">
        <v>2182</v>
      </c>
      <c r="G27" s="832" t="s">
        <v>2183</v>
      </c>
      <c r="H27" s="849">
        <v>1</v>
      </c>
      <c r="I27" s="849">
        <v>300</v>
      </c>
      <c r="J27" s="832">
        <v>1</v>
      </c>
      <c r="K27" s="832">
        <v>300</v>
      </c>
      <c r="L27" s="849">
        <v>1</v>
      </c>
      <c r="M27" s="849">
        <v>300</v>
      </c>
      <c r="N27" s="832">
        <v>1</v>
      </c>
      <c r="O27" s="832">
        <v>300</v>
      </c>
      <c r="P27" s="849">
        <v>1</v>
      </c>
      <c r="Q27" s="849">
        <v>550</v>
      </c>
      <c r="R27" s="837">
        <v>1.8333333333333333</v>
      </c>
      <c r="S27" s="850">
        <v>550</v>
      </c>
    </row>
    <row r="28" spans="1:19" ht="14.4" customHeight="1" x14ac:dyDescent="0.3">
      <c r="A28" s="831"/>
      <c r="B28" s="832" t="s">
        <v>2157</v>
      </c>
      <c r="C28" s="832" t="s">
        <v>574</v>
      </c>
      <c r="D28" s="832" t="s">
        <v>2135</v>
      </c>
      <c r="E28" s="832" t="s">
        <v>2154</v>
      </c>
      <c r="F28" s="832" t="s">
        <v>2184</v>
      </c>
      <c r="G28" s="832" t="s">
        <v>2185</v>
      </c>
      <c r="H28" s="849">
        <v>944</v>
      </c>
      <c r="I28" s="849">
        <v>199288.88</v>
      </c>
      <c r="J28" s="832">
        <v>1.1859295561382719</v>
      </c>
      <c r="K28" s="832">
        <v>211.11110169491525</v>
      </c>
      <c r="L28" s="849">
        <v>796</v>
      </c>
      <c r="M28" s="849">
        <v>168044.44999999998</v>
      </c>
      <c r="N28" s="832">
        <v>1</v>
      </c>
      <c r="O28" s="832">
        <v>211.11111809045224</v>
      </c>
      <c r="P28" s="849">
        <v>764</v>
      </c>
      <c r="Q28" s="849">
        <v>169777.78</v>
      </c>
      <c r="R28" s="837">
        <v>1.0103147113754725</v>
      </c>
      <c r="S28" s="850">
        <v>222.22222513089005</v>
      </c>
    </row>
    <row r="29" spans="1:19" ht="14.4" customHeight="1" x14ac:dyDescent="0.3">
      <c r="A29" s="831"/>
      <c r="B29" s="832" t="s">
        <v>2157</v>
      </c>
      <c r="C29" s="832" t="s">
        <v>574</v>
      </c>
      <c r="D29" s="832" t="s">
        <v>2135</v>
      </c>
      <c r="E29" s="832" t="s">
        <v>2154</v>
      </c>
      <c r="F29" s="832" t="s">
        <v>2186</v>
      </c>
      <c r="G29" s="832" t="s">
        <v>2187</v>
      </c>
      <c r="H29" s="849">
        <v>1514</v>
      </c>
      <c r="I29" s="849">
        <v>883166.66</v>
      </c>
      <c r="J29" s="832">
        <v>1.0278343439045678</v>
      </c>
      <c r="K29" s="832">
        <v>583.33332892998681</v>
      </c>
      <c r="L29" s="849">
        <v>1473</v>
      </c>
      <c r="M29" s="849">
        <v>859250.00000000012</v>
      </c>
      <c r="N29" s="832">
        <v>1</v>
      </c>
      <c r="O29" s="832">
        <v>583.33333333333337</v>
      </c>
      <c r="P29" s="849">
        <v>1539</v>
      </c>
      <c r="Q29" s="849">
        <v>897749.99999999988</v>
      </c>
      <c r="R29" s="837">
        <v>1.0448065173116088</v>
      </c>
      <c r="S29" s="850">
        <v>583.33333333333326</v>
      </c>
    </row>
    <row r="30" spans="1:19" ht="14.4" customHeight="1" x14ac:dyDescent="0.3">
      <c r="A30" s="831"/>
      <c r="B30" s="832" t="s">
        <v>2157</v>
      </c>
      <c r="C30" s="832" t="s">
        <v>574</v>
      </c>
      <c r="D30" s="832" t="s">
        <v>2135</v>
      </c>
      <c r="E30" s="832" t="s">
        <v>2154</v>
      </c>
      <c r="F30" s="832" t="s">
        <v>2188</v>
      </c>
      <c r="G30" s="832" t="s">
        <v>2189</v>
      </c>
      <c r="H30" s="849">
        <v>130</v>
      </c>
      <c r="I30" s="849">
        <v>60666.67</v>
      </c>
      <c r="J30" s="832">
        <v>0.84415585138423699</v>
      </c>
      <c r="K30" s="832">
        <v>466.6666923076923</v>
      </c>
      <c r="L30" s="849">
        <v>154</v>
      </c>
      <c r="M30" s="849">
        <v>71866.67</v>
      </c>
      <c r="N30" s="832">
        <v>1</v>
      </c>
      <c r="O30" s="832">
        <v>466.66668831168829</v>
      </c>
      <c r="P30" s="849">
        <v>124</v>
      </c>
      <c r="Q30" s="849">
        <v>57866.67</v>
      </c>
      <c r="R30" s="837">
        <v>0.80519481423029615</v>
      </c>
      <c r="S30" s="850">
        <v>466.66669354838706</v>
      </c>
    </row>
    <row r="31" spans="1:19" ht="14.4" customHeight="1" x14ac:dyDescent="0.3">
      <c r="A31" s="831"/>
      <c r="B31" s="832" t="s">
        <v>2157</v>
      </c>
      <c r="C31" s="832" t="s">
        <v>574</v>
      </c>
      <c r="D31" s="832" t="s">
        <v>2135</v>
      </c>
      <c r="E31" s="832" t="s">
        <v>2154</v>
      </c>
      <c r="F31" s="832" t="s">
        <v>2190</v>
      </c>
      <c r="G31" s="832" t="s">
        <v>2189</v>
      </c>
      <c r="H31" s="849">
        <v>28</v>
      </c>
      <c r="I31" s="849">
        <v>28000</v>
      </c>
      <c r="J31" s="832">
        <v>1.2173913043478262</v>
      </c>
      <c r="K31" s="832">
        <v>1000</v>
      </c>
      <c r="L31" s="849">
        <v>23</v>
      </c>
      <c r="M31" s="849">
        <v>23000</v>
      </c>
      <c r="N31" s="832">
        <v>1</v>
      </c>
      <c r="O31" s="832">
        <v>1000</v>
      </c>
      <c r="P31" s="849">
        <v>29</v>
      </c>
      <c r="Q31" s="849">
        <v>29000</v>
      </c>
      <c r="R31" s="837">
        <v>1.2608695652173914</v>
      </c>
      <c r="S31" s="850">
        <v>1000</v>
      </c>
    </row>
    <row r="32" spans="1:19" ht="14.4" customHeight="1" x14ac:dyDescent="0.3">
      <c r="A32" s="831"/>
      <c r="B32" s="832" t="s">
        <v>2157</v>
      </c>
      <c r="C32" s="832" t="s">
        <v>574</v>
      </c>
      <c r="D32" s="832" t="s">
        <v>2135</v>
      </c>
      <c r="E32" s="832" t="s">
        <v>2154</v>
      </c>
      <c r="F32" s="832" t="s">
        <v>2191</v>
      </c>
      <c r="G32" s="832" t="s">
        <v>2192</v>
      </c>
      <c r="H32" s="849">
        <v>4</v>
      </c>
      <c r="I32" s="849">
        <v>2666.67</v>
      </c>
      <c r="J32" s="832">
        <v>1.3333283333583335</v>
      </c>
      <c r="K32" s="832">
        <v>666.66750000000002</v>
      </c>
      <c r="L32" s="849">
        <v>3</v>
      </c>
      <c r="M32" s="849">
        <v>2000.0099999999998</v>
      </c>
      <c r="N32" s="832">
        <v>1</v>
      </c>
      <c r="O32" s="832">
        <v>666.67</v>
      </c>
      <c r="P32" s="849">
        <v>5</v>
      </c>
      <c r="Q32" s="849">
        <v>3333.33</v>
      </c>
      <c r="R32" s="837">
        <v>1.6666566667166667</v>
      </c>
      <c r="S32" s="850">
        <v>666.66599999999994</v>
      </c>
    </row>
    <row r="33" spans="1:19" ht="14.4" customHeight="1" x14ac:dyDescent="0.3">
      <c r="A33" s="831"/>
      <c r="B33" s="832" t="s">
        <v>2157</v>
      </c>
      <c r="C33" s="832" t="s">
        <v>574</v>
      </c>
      <c r="D33" s="832" t="s">
        <v>2135</v>
      </c>
      <c r="E33" s="832" t="s">
        <v>2154</v>
      </c>
      <c r="F33" s="832" t="s">
        <v>2193</v>
      </c>
      <c r="G33" s="832" t="s">
        <v>2194</v>
      </c>
      <c r="H33" s="849">
        <v>1458</v>
      </c>
      <c r="I33" s="849">
        <v>72900</v>
      </c>
      <c r="J33" s="832">
        <v>1.0325779036827196</v>
      </c>
      <c r="K33" s="832">
        <v>50</v>
      </c>
      <c r="L33" s="849">
        <v>1412</v>
      </c>
      <c r="M33" s="849">
        <v>70600</v>
      </c>
      <c r="N33" s="832">
        <v>1</v>
      </c>
      <c r="O33" s="832">
        <v>50</v>
      </c>
      <c r="P33" s="849">
        <v>1235</v>
      </c>
      <c r="Q33" s="849">
        <v>75472.22</v>
      </c>
      <c r="R33" s="837">
        <v>1.0690116147308781</v>
      </c>
      <c r="S33" s="850">
        <v>61.11110931174089</v>
      </c>
    </row>
    <row r="34" spans="1:19" ht="14.4" customHeight="1" x14ac:dyDescent="0.3">
      <c r="A34" s="831"/>
      <c r="B34" s="832" t="s">
        <v>2157</v>
      </c>
      <c r="C34" s="832" t="s">
        <v>574</v>
      </c>
      <c r="D34" s="832" t="s">
        <v>2135</v>
      </c>
      <c r="E34" s="832" t="s">
        <v>2154</v>
      </c>
      <c r="F34" s="832" t="s">
        <v>2195</v>
      </c>
      <c r="G34" s="832" t="s">
        <v>2196</v>
      </c>
      <c r="H34" s="849">
        <v>17</v>
      </c>
      <c r="I34" s="849">
        <v>94.45</v>
      </c>
      <c r="J34" s="832">
        <v>2.8329334133173365</v>
      </c>
      <c r="K34" s="832">
        <v>5.5558823529411763</v>
      </c>
      <c r="L34" s="849">
        <v>6</v>
      </c>
      <c r="M34" s="849">
        <v>33.340000000000003</v>
      </c>
      <c r="N34" s="832">
        <v>1</v>
      </c>
      <c r="O34" s="832">
        <v>5.5566666666666675</v>
      </c>
      <c r="P34" s="849">
        <v>9</v>
      </c>
      <c r="Q34" s="849">
        <v>50</v>
      </c>
      <c r="R34" s="837">
        <v>1.4997000599880022</v>
      </c>
      <c r="S34" s="850">
        <v>5.5555555555555554</v>
      </c>
    </row>
    <row r="35" spans="1:19" ht="14.4" customHeight="1" x14ac:dyDescent="0.3">
      <c r="A35" s="831"/>
      <c r="B35" s="832" t="s">
        <v>2157</v>
      </c>
      <c r="C35" s="832" t="s">
        <v>574</v>
      </c>
      <c r="D35" s="832" t="s">
        <v>2135</v>
      </c>
      <c r="E35" s="832" t="s">
        <v>2154</v>
      </c>
      <c r="F35" s="832" t="s">
        <v>2197</v>
      </c>
      <c r="G35" s="832" t="s">
        <v>2198</v>
      </c>
      <c r="H35" s="849">
        <v>28</v>
      </c>
      <c r="I35" s="849">
        <v>2831.11</v>
      </c>
      <c r="J35" s="832">
        <v>0.77777747252747254</v>
      </c>
      <c r="K35" s="832">
        <v>101.11107142857144</v>
      </c>
      <c r="L35" s="849">
        <v>36</v>
      </c>
      <c r="M35" s="849">
        <v>3640</v>
      </c>
      <c r="N35" s="832">
        <v>1</v>
      </c>
      <c r="O35" s="832">
        <v>101.11111111111111</v>
      </c>
      <c r="P35" s="849">
        <v>16</v>
      </c>
      <c r="Q35" s="849">
        <v>2044.4499999999998</v>
      </c>
      <c r="R35" s="837">
        <v>0.56166208791208783</v>
      </c>
      <c r="S35" s="850">
        <v>127.77812499999999</v>
      </c>
    </row>
    <row r="36" spans="1:19" ht="14.4" customHeight="1" x14ac:dyDescent="0.3">
      <c r="A36" s="831"/>
      <c r="B36" s="832" t="s">
        <v>2157</v>
      </c>
      <c r="C36" s="832" t="s">
        <v>574</v>
      </c>
      <c r="D36" s="832" t="s">
        <v>2135</v>
      </c>
      <c r="E36" s="832" t="s">
        <v>2154</v>
      </c>
      <c r="F36" s="832" t="s">
        <v>2199</v>
      </c>
      <c r="G36" s="832" t="s">
        <v>2200</v>
      </c>
      <c r="H36" s="849">
        <v>82</v>
      </c>
      <c r="I36" s="849">
        <v>0</v>
      </c>
      <c r="J36" s="832"/>
      <c r="K36" s="832">
        <v>0</v>
      </c>
      <c r="L36" s="849">
        <v>81</v>
      </c>
      <c r="M36" s="849">
        <v>0</v>
      </c>
      <c r="N36" s="832"/>
      <c r="O36" s="832">
        <v>0</v>
      </c>
      <c r="P36" s="849">
        <v>22</v>
      </c>
      <c r="Q36" s="849">
        <v>0</v>
      </c>
      <c r="R36" s="837"/>
      <c r="S36" s="850">
        <v>0</v>
      </c>
    </row>
    <row r="37" spans="1:19" ht="14.4" customHeight="1" x14ac:dyDescent="0.3">
      <c r="A37" s="831"/>
      <c r="B37" s="832" t="s">
        <v>2157</v>
      </c>
      <c r="C37" s="832" t="s">
        <v>574</v>
      </c>
      <c r="D37" s="832" t="s">
        <v>2135</v>
      </c>
      <c r="E37" s="832" t="s">
        <v>2154</v>
      </c>
      <c r="F37" s="832" t="s">
        <v>2201</v>
      </c>
      <c r="G37" s="832" t="s">
        <v>2202</v>
      </c>
      <c r="H37" s="849">
        <v>901</v>
      </c>
      <c r="I37" s="849">
        <v>275305.56999999995</v>
      </c>
      <c r="J37" s="832">
        <v>0.934647306109336</v>
      </c>
      <c r="K37" s="832">
        <v>305.55557158712537</v>
      </c>
      <c r="L37" s="849">
        <v>964</v>
      </c>
      <c r="M37" s="849">
        <v>294555.57</v>
      </c>
      <c r="N37" s="832">
        <v>1</v>
      </c>
      <c r="O37" s="832">
        <v>305.55557053941908</v>
      </c>
      <c r="P37" s="849">
        <v>841</v>
      </c>
      <c r="Q37" s="849">
        <v>256972.21999999997</v>
      </c>
      <c r="R37" s="837">
        <v>0.87240658867866583</v>
      </c>
      <c r="S37" s="850">
        <v>305.55555291319854</v>
      </c>
    </row>
    <row r="38" spans="1:19" ht="14.4" customHeight="1" x14ac:dyDescent="0.3">
      <c r="A38" s="831"/>
      <c r="B38" s="832" t="s">
        <v>2157</v>
      </c>
      <c r="C38" s="832" t="s">
        <v>574</v>
      </c>
      <c r="D38" s="832" t="s">
        <v>2135</v>
      </c>
      <c r="E38" s="832" t="s">
        <v>2154</v>
      </c>
      <c r="F38" s="832" t="s">
        <v>2203</v>
      </c>
      <c r="G38" s="832" t="s">
        <v>2204</v>
      </c>
      <c r="H38" s="849">
        <v>1</v>
      </c>
      <c r="I38" s="849">
        <v>33.33</v>
      </c>
      <c r="J38" s="832"/>
      <c r="K38" s="832">
        <v>33.33</v>
      </c>
      <c r="L38" s="849"/>
      <c r="M38" s="849"/>
      <c r="N38" s="832"/>
      <c r="O38" s="832"/>
      <c r="P38" s="849">
        <v>1</v>
      </c>
      <c r="Q38" s="849">
        <v>33.33</v>
      </c>
      <c r="R38" s="837"/>
      <c r="S38" s="850">
        <v>33.33</v>
      </c>
    </row>
    <row r="39" spans="1:19" ht="14.4" customHeight="1" x14ac:dyDescent="0.3">
      <c r="A39" s="831"/>
      <c r="B39" s="832" t="s">
        <v>2157</v>
      </c>
      <c r="C39" s="832" t="s">
        <v>574</v>
      </c>
      <c r="D39" s="832" t="s">
        <v>2135</v>
      </c>
      <c r="E39" s="832" t="s">
        <v>2154</v>
      </c>
      <c r="F39" s="832" t="s">
        <v>2205</v>
      </c>
      <c r="G39" s="832" t="s">
        <v>2206</v>
      </c>
      <c r="H39" s="849">
        <v>4012</v>
      </c>
      <c r="I39" s="849">
        <v>1827688.89</v>
      </c>
      <c r="J39" s="832">
        <v>1.0030000018329268</v>
      </c>
      <c r="K39" s="832">
        <v>455.55555583250248</v>
      </c>
      <c r="L39" s="849">
        <v>4000</v>
      </c>
      <c r="M39" s="849">
        <v>1822222.22</v>
      </c>
      <c r="N39" s="832">
        <v>1</v>
      </c>
      <c r="O39" s="832">
        <v>455.55555499999997</v>
      </c>
      <c r="P39" s="849">
        <v>3733</v>
      </c>
      <c r="Q39" s="849">
        <v>1700588.9</v>
      </c>
      <c r="R39" s="837">
        <v>0.93325000723567075</v>
      </c>
      <c r="S39" s="850">
        <v>455.55555853201179</v>
      </c>
    </row>
    <row r="40" spans="1:19" ht="14.4" customHeight="1" x14ac:dyDescent="0.3">
      <c r="A40" s="831"/>
      <c r="B40" s="832" t="s">
        <v>2157</v>
      </c>
      <c r="C40" s="832" t="s">
        <v>574</v>
      </c>
      <c r="D40" s="832" t="s">
        <v>2135</v>
      </c>
      <c r="E40" s="832" t="s">
        <v>2154</v>
      </c>
      <c r="F40" s="832" t="s">
        <v>2207</v>
      </c>
      <c r="G40" s="832" t="s">
        <v>2208</v>
      </c>
      <c r="H40" s="849">
        <v>17</v>
      </c>
      <c r="I40" s="849">
        <v>1001.1099999999999</v>
      </c>
      <c r="J40" s="832">
        <v>16.999660383766344</v>
      </c>
      <c r="K40" s="832">
        <v>58.888823529411759</v>
      </c>
      <c r="L40" s="849">
        <v>1</v>
      </c>
      <c r="M40" s="849">
        <v>58.89</v>
      </c>
      <c r="N40" s="832">
        <v>1</v>
      </c>
      <c r="O40" s="832">
        <v>58.89</v>
      </c>
      <c r="P40" s="849">
        <v>20</v>
      </c>
      <c r="Q40" s="849">
        <v>1177.77</v>
      </c>
      <c r="R40" s="837">
        <v>19.999490575649517</v>
      </c>
      <c r="S40" s="850">
        <v>58.888500000000001</v>
      </c>
    </row>
    <row r="41" spans="1:19" ht="14.4" customHeight="1" x14ac:dyDescent="0.3">
      <c r="A41" s="831"/>
      <c r="B41" s="832" t="s">
        <v>2157</v>
      </c>
      <c r="C41" s="832" t="s">
        <v>574</v>
      </c>
      <c r="D41" s="832" t="s">
        <v>2135</v>
      </c>
      <c r="E41" s="832" t="s">
        <v>2154</v>
      </c>
      <c r="F41" s="832" t="s">
        <v>2209</v>
      </c>
      <c r="G41" s="832" t="s">
        <v>2210</v>
      </c>
      <c r="H41" s="849">
        <v>1913</v>
      </c>
      <c r="I41" s="849">
        <v>148788.88</v>
      </c>
      <c r="J41" s="832">
        <v>0.92504826868443391</v>
      </c>
      <c r="K41" s="832">
        <v>77.777773131207525</v>
      </c>
      <c r="L41" s="849">
        <v>2068</v>
      </c>
      <c r="M41" s="849">
        <v>160844.45000000001</v>
      </c>
      <c r="N41" s="832">
        <v>1</v>
      </c>
      <c r="O41" s="832">
        <v>77.777780464216633</v>
      </c>
      <c r="P41" s="849">
        <v>2006</v>
      </c>
      <c r="Q41" s="849">
        <v>156022.22999999998</v>
      </c>
      <c r="R41" s="837">
        <v>0.9700193572112682</v>
      </c>
      <c r="S41" s="850">
        <v>77.777781655034886</v>
      </c>
    </row>
    <row r="42" spans="1:19" ht="14.4" customHeight="1" x14ac:dyDescent="0.3">
      <c r="A42" s="831"/>
      <c r="B42" s="832" t="s">
        <v>2157</v>
      </c>
      <c r="C42" s="832" t="s">
        <v>574</v>
      </c>
      <c r="D42" s="832" t="s">
        <v>2135</v>
      </c>
      <c r="E42" s="832" t="s">
        <v>2154</v>
      </c>
      <c r="F42" s="832" t="s">
        <v>2211</v>
      </c>
      <c r="G42" s="832" t="s">
        <v>2212</v>
      </c>
      <c r="H42" s="849">
        <v>1</v>
      </c>
      <c r="I42" s="849">
        <v>270</v>
      </c>
      <c r="J42" s="832"/>
      <c r="K42" s="832">
        <v>270</v>
      </c>
      <c r="L42" s="849"/>
      <c r="M42" s="849"/>
      <c r="N42" s="832"/>
      <c r="O42" s="832"/>
      <c r="P42" s="849">
        <v>1</v>
      </c>
      <c r="Q42" s="849">
        <v>270</v>
      </c>
      <c r="R42" s="837"/>
      <c r="S42" s="850">
        <v>270</v>
      </c>
    </row>
    <row r="43" spans="1:19" ht="14.4" customHeight="1" x14ac:dyDescent="0.3">
      <c r="A43" s="831"/>
      <c r="B43" s="832" t="s">
        <v>2157</v>
      </c>
      <c r="C43" s="832" t="s">
        <v>574</v>
      </c>
      <c r="D43" s="832" t="s">
        <v>2135</v>
      </c>
      <c r="E43" s="832" t="s">
        <v>2154</v>
      </c>
      <c r="F43" s="832" t="s">
        <v>2213</v>
      </c>
      <c r="G43" s="832" t="s">
        <v>2214</v>
      </c>
      <c r="H43" s="849">
        <v>1374</v>
      </c>
      <c r="I43" s="849">
        <v>129766.66</v>
      </c>
      <c r="J43" s="832">
        <v>0.94758618896831448</v>
      </c>
      <c r="K43" s="832">
        <v>94.444439592430868</v>
      </c>
      <c r="L43" s="849">
        <v>1450</v>
      </c>
      <c r="M43" s="849">
        <v>136944.44</v>
      </c>
      <c r="N43" s="832">
        <v>1</v>
      </c>
      <c r="O43" s="832">
        <v>94.444441379310348</v>
      </c>
      <c r="P43" s="849">
        <v>1522</v>
      </c>
      <c r="Q43" s="849">
        <v>143744.44</v>
      </c>
      <c r="R43" s="837">
        <v>1.0496551740253202</v>
      </c>
      <c r="S43" s="850">
        <v>94.444441524310122</v>
      </c>
    </row>
    <row r="44" spans="1:19" ht="14.4" customHeight="1" x14ac:dyDescent="0.3">
      <c r="A44" s="831"/>
      <c r="B44" s="832" t="s">
        <v>2157</v>
      </c>
      <c r="C44" s="832" t="s">
        <v>574</v>
      </c>
      <c r="D44" s="832" t="s">
        <v>2135</v>
      </c>
      <c r="E44" s="832" t="s">
        <v>2154</v>
      </c>
      <c r="F44" s="832" t="s">
        <v>2215</v>
      </c>
      <c r="G44" s="832" t="s">
        <v>2216</v>
      </c>
      <c r="H44" s="849">
        <v>3</v>
      </c>
      <c r="I44" s="849">
        <v>130</v>
      </c>
      <c r="J44" s="832"/>
      <c r="K44" s="832">
        <v>43.333333333333336</v>
      </c>
      <c r="L44" s="849"/>
      <c r="M44" s="849"/>
      <c r="N44" s="832"/>
      <c r="O44" s="832"/>
      <c r="P44" s="849">
        <v>1</v>
      </c>
      <c r="Q44" s="849">
        <v>43.33</v>
      </c>
      <c r="R44" s="837"/>
      <c r="S44" s="850">
        <v>43.33</v>
      </c>
    </row>
    <row r="45" spans="1:19" ht="14.4" customHeight="1" x14ac:dyDescent="0.3">
      <c r="A45" s="831"/>
      <c r="B45" s="832" t="s">
        <v>2157</v>
      </c>
      <c r="C45" s="832" t="s">
        <v>574</v>
      </c>
      <c r="D45" s="832" t="s">
        <v>2135</v>
      </c>
      <c r="E45" s="832" t="s">
        <v>2154</v>
      </c>
      <c r="F45" s="832" t="s">
        <v>2217</v>
      </c>
      <c r="G45" s="832" t="s">
        <v>2218</v>
      </c>
      <c r="H45" s="849">
        <v>26</v>
      </c>
      <c r="I45" s="849">
        <v>2513.34</v>
      </c>
      <c r="J45" s="832">
        <v>1.3684147483502844</v>
      </c>
      <c r="K45" s="832">
        <v>96.666923076923084</v>
      </c>
      <c r="L45" s="849">
        <v>19</v>
      </c>
      <c r="M45" s="849">
        <v>1836.6799999999998</v>
      </c>
      <c r="N45" s="832">
        <v>1</v>
      </c>
      <c r="O45" s="832">
        <v>96.667368421052629</v>
      </c>
      <c r="P45" s="849">
        <v>15</v>
      </c>
      <c r="Q45" s="849">
        <v>1450.01</v>
      </c>
      <c r="R45" s="837">
        <v>0.78947339765228575</v>
      </c>
      <c r="S45" s="850">
        <v>96.667333333333332</v>
      </c>
    </row>
    <row r="46" spans="1:19" ht="14.4" customHeight="1" x14ac:dyDescent="0.3">
      <c r="A46" s="831"/>
      <c r="B46" s="832" t="s">
        <v>2157</v>
      </c>
      <c r="C46" s="832" t="s">
        <v>574</v>
      </c>
      <c r="D46" s="832" t="s">
        <v>2135</v>
      </c>
      <c r="E46" s="832" t="s">
        <v>2154</v>
      </c>
      <c r="F46" s="832" t="s">
        <v>2219</v>
      </c>
      <c r="G46" s="832" t="s">
        <v>2220</v>
      </c>
      <c r="H46" s="849">
        <v>380</v>
      </c>
      <c r="I46" s="849">
        <v>126666.67</v>
      </c>
      <c r="J46" s="832">
        <v>1.1046512560843753</v>
      </c>
      <c r="K46" s="832">
        <v>333.33334210526317</v>
      </c>
      <c r="L46" s="849">
        <v>344</v>
      </c>
      <c r="M46" s="849">
        <v>114666.66</v>
      </c>
      <c r="N46" s="832">
        <v>1</v>
      </c>
      <c r="O46" s="832">
        <v>333.33331395348836</v>
      </c>
      <c r="P46" s="849">
        <v>235</v>
      </c>
      <c r="Q46" s="849">
        <v>78333.33</v>
      </c>
      <c r="R46" s="837">
        <v>0.68313954553136891</v>
      </c>
      <c r="S46" s="850">
        <v>333.3333191489362</v>
      </c>
    </row>
    <row r="47" spans="1:19" ht="14.4" customHeight="1" x14ac:dyDescent="0.3">
      <c r="A47" s="831"/>
      <c r="B47" s="832" t="s">
        <v>2157</v>
      </c>
      <c r="C47" s="832" t="s">
        <v>574</v>
      </c>
      <c r="D47" s="832" t="s">
        <v>2135</v>
      </c>
      <c r="E47" s="832" t="s">
        <v>2154</v>
      </c>
      <c r="F47" s="832" t="s">
        <v>2221</v>
      </c>
      <c r="G47" s="832" t="s">
        <v>2222</v>
      </c>
      <c r="H47" s="849">
        <v>746</v>
      </c>
      <c r="I47" s="849">
        <v>957366.64999999991</v>
      </c>
      <c r="J47" s="832">
        <v>0.85747124944021491</v>
      </c>
      <c r="K47" s="832">
        <v>1283.333310991957</v>
      </c>
      <c r="L47" s="849">
        <v>870</v>
      </c>
      <c r="M47" s="849">
        <v>1116500</v>
      </c>
      <c r="N47" s="832">
        <v>1</v>
      </c>
      <c r="O47" s="832">
        <v>1283.3333333333333</v>
      </c>
      <c r="P47" s="849">
        <v>763</v>
      </c>
      <c r="Q47" s="849">
        <v>979183.33</v>
      </c>
      <c r="R47" s="837">
        <v>0.87701149126735334</v>
      </c>
      <c r="S47" s="850">
        <v>1283.3333289646132</v>
      </c>
    </row>
    <row r="48" spans="1:19" ht="14.4" customHeight="1" x14ac:dyDescent="0.3">
      <c r="A48" s="831"/>
      <c r="B48" s="832" t="s">
        <v>2157</v>
      </c>
      <c r="C48" s="832" t="s">
        <v>574</v>
      </c>
      <c r="D48" s="832" t="s">
        <v>2135</v>
      </c>
      <c r="E48" s="832" t="s">
        <v>2154</v>
      </c>
      <c r="F48" s="832" t="s">
        <v>2223</v>
      </c>
      <c r="G48" s="832" t="s">
        <v>2224</v>
      </c>
      <c r="H48" s="849">
        <v>2</v>
      </c>
      <c r="I48" s="849">
        <v>933.33</v>
      </c>
      <c r="J48" s="832">
        <v>1.9999785715816316</v>
      </c>
      <c r="K48" s="832">
        <v>466.66500000000002</v>
      </c>
      <c r="L48" s="849">
        <v>1</v>
      </c>
      <c r="M48" s="849">
        <v>466.67</v>
      </c>
      <c r="N48" s="832">
        <v>1</v>
      </c>
      <c r="O48" s="832">
        <v>466.67</v>
      </c>
      <c r="P48" s="849">
        <v>3</v>
      </c>
      <c r="Q48" s="849">
        <v>1400.01</v>
      </c>
      <c r="R48" s="837">
        <v>3</v>
      </c>
      <c r="S48" s="850">
        <v>466.67</v>
      </c>
    </row>
    <row r="49" spans="1:19" ht="14.4" customHeight="1" x14ac:dyDescent="0.3">
      <c r="A49" s="831"/>
      <c r="B49" s="832" t="s">
        <v>2157</v>
      </c>
      <c r="C49" s="832" t="s">
        <v>574</v>
      </c>
      <c r="D49" s="832" t="s">
        <v>2135</v>
      </c>
      <c r="E49" s="832" t="s">
        <v>2154</v>
      </c>
      <c r="F49" s="832" t="s">
        <v>2225</v>
      </c>
      <c r="G49" s="832" t="s">
        <v>2226</v>
      </c>
      <c r="H49" s="849">
        <v>72</v>
      </c>
      <c r="I49" s="849">
        <v>8400.01</v>
      </c>
      <c r="J49" s="832">
        <v>1.0434795031055901</v>
      </c>
      <c r="K49" s="832">
        <v>116.66680555555556</v>
      </c>
      <c r="L49" s="849">
        <v>69</v>
      </c>
      <c r="M49" s="849">
        <v>8050</v>
      </c>
      <c r="N49" s="832">
        <v>1</v>
      </c>
      <c r="O49" s="832">
        <v>116.66666666666667</v>
      </c>
      <c r="P49" s="849">
        <v>66</v>
      </c>
      <c r="Q49" s="849">
        <v>8800</v>
      </c>
      <c r="R49" s="837">
        <v>1.0931677018633541</v>
      </c>
      <c r="S49" s="850">
        <v>133.33333333333334</v>
      </c>
    </row>
    <row r="50" spans="1:19" ht="14.4" customHeight="1" x14ac:dyDescent="0.3">
      <c r="A50" s="831"/>
      <c r="B50" s="832" t="s">
        <v>2157</v>
      </c>
      <c r="C50" s="832" t="s">
        <v>574</v>
      </c>
      <c r="D50" s="832" t="s">
        <v>2135</v>
      </c>
      <c r="E50" s="832" t="s">
        <v>2154</v>
      </c>
      <c r="F50" s="832" t="s">
        <v>2155</v>
      </c>
      <c r="G50" s="832" t="s">
        <v>2156</v>
      </c>
      <c r="H50" s="849"/>
      <c r="I50" s="849"/>
      <c r="J50" s="832"/>
      <c r="K50" s="832"/>
      <c r="L50" s="849"/>
      <c r="M50" s="849"/>
      <c r="N50" s="832"/>
      <c r="O50" s="832"/>
      <c r="P50" s="849">
        <v>1</v>
      </c>
      <c r="Q50" s="849">
        <v>344.44</v>
      </c>
      <c r="R50" s="837"/>
      <c r="S50" s="850">
        <v>344.44</v>
      </c>
    </row>
    <row r="51" spans="1:19" ht="14.4" customHeight="1" x14ac:dyDescent="0.3">
      <c r="A51" s="831"/>
      <c r="B51" s="832" t="s">
        <v>2157</v>
      </c>
      <c r="C51" s="832" t="s">
        <v>574</v>
      </c>
      <c r="D51" s="832" t="s">
        <v>2135</v>
      </c>
      <c r="E51" s="832" t="s">
        <v>2154</v>
      </c>
      <c r="F51" s="832" t="s">
        <v>2227</v>
      </c>
      <c r="G51" s="832" t="s">
        <v>2228</v>
      </c>
      <c r="H51" s="849">
        <v>5</v>
      </c>
      <c r="I51" s="849">
        <v>4166.67</v>
      </c>
      <c r="J51" s="832">
        <v>1.2499985000030001</v>
      </c>
      <c r="K51" s="832">
        <v>833.33400000000006</v>
      </c>
      <c r="L51" s="849">
        <v>4</v>
      </c>
      <c r="M51" s="849">
        <v>3333.34</v>
      </c>
      <c r="N51" s="832">
        <v>1</v>
      </c>
      <c r="O51" s="832">
        <v>833.33500000000004</v>
      </c>
      <c r="P51" s="849">
        <v>1</v>
      </c>
      <c r="Q51" s="849">
        <v>833.33</v>
      </c>
      <c r="R51" s="837">
        <v>0.249998500003</v>
      </c>
      <c r="S51" s="850">
        <v>833.33</v>
      </c>
    </row>
    <row r="52" spans="1:19" ht="14.4" customHeight="1" x14ac:dyDescent="0.3">
      <c r="A52" s="831"/>
      <c r="B52" s="832" t="s">
        <v>2157</v>
      </c>
      <c r="C52" s="832" t="s">
        <v>574</v>
      </c>
      <c r="D52" s="832" t="s">
        <v>2135</v>
      </c>
      <c r="E52" s="832" t="s">
        <v>2154</v>
      </c>
      <c r="F52" s="832" t="s">
        <v>2229</v>
      </c>
      <c r="G52" s="832" t="s">
        <v>2196</v>
      </c>
      <c r="H52" s="849">
        <v>24</v>
      </c>
      <c r="I52" s="849">
        <v>133.34</v>
      </c>
      <c r="J52" s="832">
        <v>1.4998875140607424</v>
      </c>
      <c r="K52" s="832">
        <v>5.5558333333333332</v>
      </c>
      <c r="L52" s="849">
        <v>16</v>
      </c>
      <c r="M52" s="849">
        <v>88.9</v>
      </c>
      <c r="N52" s="832">
        <v>1</v>
      </c>
      <c r="O52" s="832">
        <v>5.5562500000000004</v>
      </c>
      <c r="P52" s="849">
        <v>18</v>
      </c>
      <c r="Q52" s="849">
        <v>100.01</v>
      </c>
      <c r="R52" s="837">
        <v>1.1249718785151857</v>
      </c>
      <c r="S52" s="850">
        <v>5.556111111111111</v>
      </c>
    </row>
    <row r="53" spans="1:19" ht="14.4" customHeight="1" x14ac:dyDescent="0.3">
      <c r="A53" s="831"/>
      <c r="B53" s="832" t="s">
        <v>2157</v>
      </c>
      <c r="C53" s="832" t="s">
        <v>574</v>
      </c>
      <c r="D53" s="832" t="s">
        <v>2135</v>
      </c>
      <c r="E53" s="832" t="s">
        <v>2154</v>
      </c>
      <c r="F53" s="832" t="s">
        <v>2230</v>
      </c>
      <c r="G53" s="832" t="s">
        <v>2231</v>
      </c>
      <c r="H53" s="849"/>
      <c r="I53" s="849"/>
      <c r="J53" s="832"/>
      <c r="K53" s="832"/>
      <c r="L53" s="849"/>
      <c r="M53" s="849"/>
      <c r="N53" s="832"/>
      <c r="O53" s="832"/>
      <c r="P53" s="849">
        <v>1</v>
      </c>
      <c r="Q53" s="849">
        <v>645.55999999999995</v>
      </c>
      <c r="R53" s="837"/>
      <c r="S53" s="850">
        <v>645.55999999999995</v>
      </c>
    </row>
    <row r="54" spans="1:19" ht="14.4" customHeight="1" x14ac:dyDescent="0.3">
      <c r="A54" s="831"/>
      <c r="B54" s="832" t="s">
        <v>2157</v>
      </c>
      <c r="C54" s="832" t="s">
        <v>574</v>
      </c>
      <c r="D54" s="832" t="s">
        <v>2135</v>
      </c>
      <c r="E54" s="832" t="s">
        <v>2154</v>
      </c>
      <c r="F54" s="832" t="s">
        <v>2234</v>
      </c>
      <c r="G54" s="832" t="s">
        <v>2235</v>
      </c>
      <c r="H54" s="849"/>
      <c r="I54" s="849"/>
      <c r="J54" s="832"/>
      <c r="K54" s="832"/>
      <c r="L54" s="849">
        <v>25</v>
      </c>
      <c r="M54" s="849">
        <v>2916.67</v>
      </c>
      <c r="N54" s="832">
        <v>1</v>
      </c>
      <c r="O54" s="832">
        <v>116.66680000000001</v>
      </c>
      <c r="P54" s="849">
        <v>71</v>
      </c>
      <c r="Q54" s="849">
        <v>8283.34</v>
      </c>
      <c r="R54" s="837">
        <v>2.8399990400010973</v>
      </c>
      <c r="S54" s="850">
        <v>116.66676056338028</v>
      </c>
    </row>
    <row r="55" spans="1:19" ht="14.4" customHeight="1" x14ac:dyDescent="0.3">
      <c r="A55" s="831"/>
      <c r="B55" s="832" t="s">
        <v>2157</v>
      </c>
      <c r="C55" s="832" t="s">
        <v>574</v>
      </c>
      <c r="D55" s="832" t="s">
        <v>1079</v>
      </c>
      <c r="E55" s="832" t="s">
        <v>2154</v>
      </c>
      <c r="F55" s="832" t="s">
        <v>2188</v>
      </c>
      <c r="G55" s="832" t="s">
        <v>2189</v>
      </c>
      <c r="H55" s="849">
        <v>1</v>
      </c>
      <c r="I55" s="849">
        <v>466.67</v>
      </c>
      <c r="J55" s="832"/>
      <c r="K55" s="832">
        <v>466.67</v>
      </c>
      <c r="L55" s="849"/>
      <c r="M55" s="849"/>
      <c r="N55" s="832"/>
      <c r="O55" s="832"/>
      <c r="P55" s="849"/>
      <c r="Q55" s="849"/>
      <c r="R55" s="837"/>
      <c r="S55" s="850"/>
    </row>
    <row r="56" spans="1:19" ht="14.4" customHeight="1" x14ac:dyDescent="0.3">
      <c r="A56" s="831"/>
      <c r="B56" s="832" t="s">
        <v>2157</v>
      </c>
      <c r="C56" s="832" t="s">
        <v>574</v>
      </c>
      <c r="D56" s="832" t="s">
        <v>1079</v>
      </c>
      <c r="E56" s="832" t="s">
        <v>2154</v>
      </c>
      <c r="F56" s="832" t="s">
        <v>2205</v>
      </c>
      <c r="G56" s="832" t="s">
        <v>2206</v>
      </c>
      <c r="H56" s="849">
        <v>1</v>
      </c>
      <c r="I56" s="849">
        <v>455.56</v>
      </c>
      <c r="J56" s="832"/>
      <c r="K56" s="832">
        <v>455.56</v>
      </c>
      <c r="L56" s="849"/>
      <c r="M56" s="849"/>
      <c r="N56" s="832"/>
      <c r="O56" s="832"/>
      <c r="P56" s="849"/>
      <c r="Q56" s="849"/>
      <c r="R56" s="837"/>
      <c r="S56" s="850"/>
    </row>
    <row r="57" spans="1:19" ht="14.4" customHeight="1" x14ac:dyDescent="0.3">
      <c r="A57" s="831"/>
      <c r="B57" s="832" t="s">
        <v>2157</v>
      </c>
      <c r="C57" s="832" t="s">
        <v>574</v>
      </c>
      <c r="D57" s="832" t="s">
        <v>1079</v>
      </c>
      <c r="E57" s="832" t="s">
        <v>2154</v>
      </c>
      <c r="F57" s="832" t="s">
        <v>2213</v>
      </c>
      <c r="G57" s="832" t="s">
        <v>2214</v>
      </c>
      <c r="H57" s="849">
        <v>2</v>
      </c>
      <c r="I57" s="849">
        <v>188.88</v>
      </c>
      <c r="J57" s="832"/>
      <c r="K57" s="832">
        <v>94.44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" customHeight="1" x14ac:dyDescent="0.3">
      <c r="A58" s="831"/>
      <c r="B58" s="832" t="s">
        <v>2157</v>
      </c>
      <c r="C58" s="832" t="s">
        <v>574</v>
      </c>
      <c r="D58" s="832" t="s">
        <v>1079</v>
      </c>
      <c r="E58" s="832" t="s">
        <v>2154</v>
      </c>
      <c r="F58" s="832" t="s">
        <v>2155</v>
      </c>
      <c r="G58" s="832" t="s">
        <v>2156</v>
      </c>
      <c r="H58" s="849">
        <v>1</v>
      </c>
      <c r="I58" s="849">
        <v>344.44</v>
      </c>
      <c r="J58" s="832"/>
      <c r="K58" s="832">
        <v>344.44</v>
      </c>
      <c r="L58" s="849"/>
      <c r="M58" s="849"/>
      <c r="N58" s="832"/>
      <c r="O58" s="832"/>
      <c r="P58" s="849">
        <v>1</v>
      </c>
      <c r="Q58" s="849">
        <v>344.44</v>
      </c>
      <c r="R58" s="837"/>
      <c r="S58" s="850">
        <v>344.44</v>
      </c>
    </row>
    <row r="59" spans="1:19" ht="14.4" customHeight="1" x14ac:dyDescent="0.3">
      <c r="A59" s="831"/>
      <c r="B59" s="832" t="s">
        <v>2157</v>
      </c>
      <c r="C59" s="832" t="s">
        <v>574</v>
      </c>
      <c r="D59" s="832" t="s">
        <v>1080</v>
      </c>
      <c r="E59" s="832" t="s">
        <v>2154</v>
      </c>
      <c r="F59" s="832" t="s">
        <v>2205</v>
      </c>
      <c r="G59" s="832" t="s">
        <v>2206</v>
      </c>
      <c r="H59" s="849">
        <v>1</v>
      </c>
      <c r="I59" s="849">
        <v>455.56</v>
      </c>
      <c r="J59" s="832"/>
      <c r="K59" s="832">
        <v>455.56</v>
      </c>
      <c r="L59" s="849"/>
      <c r="M59" s="849"/>
      <c r="N59" s="832"/>
      <c r="O59" s="832"/>
      <c r="P59" s="849"/>
      <c r="Q59" s="849"/>
      <c r="R59" s="837"/>
      <c r="S59" s="850"/>
    </row>
    <row r="60" spans="1:19" ht="14.4" customHeight="1" x14ac:dyDescent="0.3">
      <c r="A60" s="831"/>
      <c r="B60" s="832" t="s">
        <v>2157</v>
      </c>
      <c r="C60" s="832" t="s">
        <v>574</v>
      </c>
      <c r="D60" s="832" t="s">
        <v>1081</v>
      </c>
      <c r="E60" s="832" t="s">
        <v>2154</v>
      </c>
      <c r="F60" s="832" t="s">
        <v>2180</v>
      </c>
      <c r="G60" s="832" t="s">
        <v>2181</v>
      </c>
      <c r="H60" s="849">
        <v>1</v>
      </c>
      <c r="I60" s="849">
        <v>116.67</v>
      </c>
      <c r="J60" s="832"/>
      <c r="K60" s="832">
        <v>116.67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" customHeight="1" x14ac:dyDescent="0.3">
      <c r="A61" s="831"/>
      <c r="B61" s="832" t="s">
        <v>2157</v>
      </c>
      <c r="C61" s="832" t="s">
        <v>574</v>
      </c>
      <c r="D61" s="832" t="s">
        <v>1081</v>
      </c>
      <c r="E61" s="832" t="s">
        <v>2154</v>
      </c>
      <c r="F61" s="832" t="s">
        <v>2186</v>
      </c>
      <c r="G61" s="832" t="s">
        <v>2187</v>
      </c>
      <c r="H61" s="849">
        <v>1</v>
      </c>
      <c r="I61" s="849">
        <v>583.33000000000004</v>
      </c>
      <c r="J61" s="832"/>
      <c r="K61" s="832">
        <v>583.33000000000004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/>
      <c r="B62" s="832" t="s">
        <v>2157</v>
      </c>
      <c r="C62" s="832" t="s">
        <v>574</v>
      </c>
      <c r="D62" s="832" t="s">
        <v>1081</v>
      </c>
      <c r="E62" s="832" t="s">
        <v>2154</v>
      </c>
      <c r="F62" s="832" t="s">
        <v>2205</v>
      </c>
      <c r="G62" s="832" t="s">
        <v>2206</v>
      </c>
      <c r="H62" s="849"/>
      <c r="I62" s="849"/>
      <c r="J62" s="832"/>
      <c r="K62" s="832"/>
      <c r="L62" s="849"/>
      <c r="M62" s="849"/>
      <c r="N62" s="832"/>
      <c r="O62" s="832"/>
      <c r="P62" s="849">
        <v>1</v>
      </c>
      <c r="Q62" s="849">
        <v>455.56</v>
      </c>
      <c r="R62" s="837"/>
      <c r="S62" s="850">
        <v>455.56</v>
      </c>
    </row>
    <row r="63" spans="1:19" ht="14.4" customHeight="1" x14ac:dyDescent="0.3">
      <c r="A63" s="831"/>
      <c r="B63" s="832" t="s">
        <v>2157</v>
      </c>
      <c r="C63" s="832" t="s">
        <v>574</v>
      </c>
      <c r="D63" s="832" t="s">
        <v>1081</v>
      </c>
      <c r="E63" s="832" t="s">
        <v>2154</v>
      </c>
      <c r="F63" s="832" t="s">
        <v>2221</v>
      </c>
      <c r="G63" s="832" t="s">
        <v>2222</v>
      </c>
      <c r="H63" s="849"/>
      <c r="I63" s="849"/>
      <c r="J63" s="832"/>
      <c r="K63" s="832"/>
      <c r="L63" s="849"/>
      <c r="M63" s="849"/>
      <c r="N63" s="832"/>
      <c r="O63" s="832"/>
      <c r="P63" s="849">
        <v>1</v>
      </c>
      <c r="Q63" s="849">
        <v>1283.33</v>
      </c>
      <c r="R63" s="837"/>
      <c r="S63" s="850">
        <v>1283.33</v>
      </c>
    </row>
    <row r="64" spans="1:19" ht="14.4" customHeight="1" x14ac:dyDescent="0.3">
      <c r="A64" s="831"/>
      <c r="B64" s="832" t="s">
        <v>2157</v>
      </c>
      <c r="C64" s="832" t="s">
        <v>574</v>
      </c>
      <c r="D64" s="832" t="s">
        <v>1081</v>
      </c>
      <c r="E64" s="832" t="s">
        <v>2154</v>
      </c>
      <c r="F64" s="832" t="s">
        <v>2155</v>
      </c>
      <c r="G64" s="832" t="s">
        <v>2156</v>
      </c>
      <c r="H64" s="849">
        <v>1</v>
      </c>
      <c r="I64" s="849">
        <v>344.44</v>
      </c>
      <c r="J64" s="832"/>
      <c r="K64" s="832">
        <v>344.44</v>
      </c>
      <c r="L64" s="849"/>
      <c r="M64" s="849"/>
      <c r="N64" s="832"/>
      <c r="O64" s="832"/>
      <c r="P64" s="849"/>
      <c r="Q64" s="849"/>
      <c r="R64" s="837"/>
      <c r="S64" s="850"/>
    </row>
    <row r="65" spans="1:19" ht="14.4" customHeight="1" x14ac:dyDescent="0.3">
      <c r="A65" s="831"/>
      <c r="B65" s="832" t="s">
        <v>2157</v>
      </c>
      <c r="C65" s="832" t="s">
        <v>574</v>
      </c>
      <c r="D65" s="832" t="s">
        <v>1082</v>
      </c>
      <c r="E65" s="832" t="s">
        <v>2154</v>
      </c>
      <c r="F65" s="832" t="s">
        <v>2201</v>
      </c>
      <c r="G65" s="832" t="s">
        <v>2202</v>
      </c>
      <c r="H65" s="849"/>
      <c r="I65" s="849"/>
      <c r="J65" s="832"/>
      <c r="K65" s="832"/>
      <c r="L65" s="849"/>
      <c r="M65" s="849"/>
      <c r="N65" s="832"/>
      <c r="O65" s="832"/>
      <c r="P65" s="849">
        <v>1</v>
      </c>
      <c r="Q65" s="849">
        <v>305.56</v>
      </c>
      <c r="R65" s="837"/>
      <c r="S65" s="850">
        <v>305.56</v>
      </c>
    </row>
    <row r="66" spans="1:19" ht="14.4" customHeight="1" x14ac:dyDescent="0.3">
      <c r="A66" s="831"/>
      <c r="B66" s="832" t="s">
        <v>2157</v>
      </c>
      <c r="C66" s="832" t="s">
        <v>574</v>
      </c>
      <c r="D66" s="832" t="s">
        <v>1082</v>
      </c>
      <c r="E66" s="832" t="s">
        <v>2154</v>
      </c>
      <c r="F66" s="832" t="s">
        <v>2205</v>
      </c>
      <c r="G66" s="832" t="s">
        <v>2206</v>
      </c>
      <c r="H66" s="849"/>
      <c r="I66" s="849"/>
      <c r="J66" s="832"/>
      <c r="K66" s="832"/>
      <c r="L66" s="849"/>
      <c r="M66" s="849"/>
      <c r="N66" s="832"/>
      <c r="O66" s="832"/>
      <c r="P66" s="849">
        <v>1</v>
      </c>
      <c r="Q66" s="849">
        <v>455.56</v>
      </c>
      <c r="R66" s="837"/>
      <c r="S66" s="850">
        <v>455.56</v>
      </c>
    </row>
    <row r="67" spans="1:19" ht="14.4" customHeight="1" x14ac:dyDescent="0.3">
      <c r="A67" s="831"/>
      <c r="B67" s="832" t="s">
        <v>2157</v>
      </c>
      <c r="C67" s="832" t="s">
        <v>574</v>
      </c>
      <c r="D67" s="832" t="s">
        <v>1082</v>
      </c>
      <c r="E67" s="832" t="s">
        <v>2154</v>
      </c>
      <c r="F67" s="832" t="s">
        <v>2209</v>
      </c>
      <c r="G67" s="832" t="s">
        <v>2210</v>
      </c>
      <c r="H67" s="849"/>
      <c r="I67" s="849"/>
      <c r="J67" s="832"/>
      <c r="K67" s="832"/>
      <c r="L67" s="849"/>
      <c r="M67" s="849"/>
      <c r="N67" s="832"/>
      <c r="O67" s="832"/>
      <c r="P67" s="849">
        <v>1</v>
      </c>
      <c r="Q67" s="849">
        <v>77.78</v>
      </c>
      <c r="R67" s="837"/>
      <c r="S67" s="850">
        <v>77.78</v>
      </c>
    </row>
    <row r="68" spans="1:19" ht="14.4" customHeight="1" x14ac:dyDescent="0.3">
      <c r="A68" s="831"/>
      <c r="B68" s="832" t="s">
        <v>2157</v>
      </c>
      <c r="C68" s="832" t="s">
        <v>574</v>
      </c>
      <c r="D68" s="832" t="s">
        <v>1082</v>
      </c>
      <c r="E68" s="832" t="s">
        <v>2154</v>
      </c>
      <c r="F68" s="832" t="s">
        <v>2219</v>
      </c>
      <c r="G68" s="832" t="s">
        <v>2220</v>
      </c>
      <c r="H68" s="849"/>
      <c r="I68" s="849"/>
      <c r="J68" s="832"/>
      <c r="K68" s="832"/>
      <c r="L68" s="849"/>
      <c r="M68" s="849"/>
      <c r="N68" s="832"/>
      <c r="O68" s="832"/>
      <c r="P68" s="849">
        <v>2</v>
      </c>
      <c r="Q68" s="849">
        <v>666.67</v>
      </c>
      <c r="R68" s="837"/>
      <c r="S68" s="850">
        <v>333.33499999999998</v>
      </c>
    </row>
    <row r="69" spans="1:19" ht="14.4" customHeight="1" x14ac:dyDescent="0.3">
      <c r="A69" s="831"/>
      <c r="B69" s="832" t="s">
        <v>2157</v>
      </c>
      <c r="C69" s="832" t="s">
        <v>574</v>
      </c>
      <c r="D69" s="832" t="s">
        <v>2142</v>
      </c>
      <c r="E69" s="832" t="s">
        <v>2154</v>
      </c>
      <c r="F69" s="832" t="s">
        <v>2180</v>
      </c>
      <c r="G69" s="832" t="s">
        <v>2181</v>
      </c>
      <c r="H69" s="849"/>
      <c r="I69" s="849"/>
      <c r="J69" s="832"/>
      <c r="K69" s="832"/>
      <c r="L69" s="849">
        <v>3</v>
      </c>
      <c r="M69" s="849">
        <v>350</v>
      </c>
      <c r="N69" s="832">
        <v>1</v>
      </c>
      <c r="O69" s="832">
        <v>116.66666666666667</v>
      </c>
      <c r="P69" s="849"/>
      <c r="Q69" s="849"/>
      <c r="R69" s="837"/>
      <c r="S69" s="850"/>
    </row>
    <row r="70" spans="1:19" ht="14.4" customHeight="1" x14ac:dyDescent="0.3">
      <c r="A70" s="831"/>
      <c r="B70" s="832" t="s">
        <v>2157</v>
      </c>
      <c r="C70" s="832" t="s">
        <v>574</v>
      </c>
      <c r="D70" s="832" t="s">
        <v>2142</v>
      </c>
      <c r="E70" s="832" t="s">
        <v>2154</v>
      </c>
      <c r="F70" s="832" t="s">
        <v>2186</v>
      </c>
      <c r="G70" s="832" t="s">
        <v>2187</v>
      </c>
      <c r="H70" s="849"/>
      <c r="I70" s="849"/>
      <c r="J70" s="832"/>
      <c r="K70" s="832"/>
      <c r="L70" s="849">
        <v>8</v>
      </c>
      <c r="M70" s="849">
        <v>4666.67</v>
      </c>
      <c r="N70" s="832">
        <v>1</v>
      </c>
      <c r="O70" s="832">
        <v>583.33375000000001</v>
      </c>
      <c r="P70" s="849"/>
      <c r="Q70" s="849"/>
      <c r="R70" s="837"/>
      <c r="S70" s="850"/>
    </row>
    <row r="71" spans="1:19" ht="14.4" customHeight="1" x14ac:dyDescent="0.3">
      <c r="A71" s="831"/>
      <c r="B71" s="832" t="s">
        <v>2157</v>
      </c>
      <c r="C71" s="832" t="s">
        <v>574</v>
      </c>
      <c r="D71" s="832" t="s">
        <v>2142</v>
      </c>
      <c r="E71" s="832" t="s">
        <v>2154</v>
      </c>
      <c r="F71" s="832" t="s">
        <v>2213</v>
      </c>
      <c r="G71" s="832" t="s">
        <v>2214</v>
      </c>
      <c r="H71" s="849"/>
      <c r="I71" s="849"/>
      <c r="J71" s="832"/>
      <c r="K71" s="832"/>
      <c r="L71" s="849">
        <v>1</v>
      </c>
      <c r="M71" s="849">
        <v>94.44</v>
      </c>
      <c r="N71" s="832">
        <v>1</v>
      </c>
      <c r="O71" s="832">
        <v>94.44</v>
      </c>
      <c r="P71" s="849"/>
      <c r="Q71" s="849"/>
      <c r="R71" s="837"/>
      <c r="S71" s="850"/>
    </row>
    <row r="72" spans="1:19" ht="14.4" customHeight="1" x14ac:dyDescent="0.3">
      <c r="A72" s="831"/>
      <c r="B72" s="832" t="s">
        <v>2157</v>
      </c>
      <c r="C72" s="832" t="s">
        <v>574</v>
      </c>
      <c r="D72" s="832" t="s">
        <v>2142</v>
      </c>
      <c r="E72" s="832" t="s">
        <v>2154</v>
      </c>
      <c r="F72" s="832" t="s">
        <v>2217</v>
      </c>
      <c r="G72" s="832" t="s">
        <v>2218</v>
      </c>
      <c r="H72" s="849"/>
      <c r="I72" s="849"/>
      <c r="J72" s="832"/>
      <c r="K72" s="832"/>
      <c r="L72" s="849">
        <v>1</v>
      </c>
      <c r="M72" s="849">
        <v>96.67</v>
      </c>
      <c r="N72" s="832">
        <v>1</v>
      </c>
      <c r="O72" s="832">
        <v>96.67</v>
      </c>
      <c r="P72" s="849"/>
      <c r="Q72" s="849"/>
      <c r="R72" s="837"/>
      <c r="S72" s="850"/>
    </row>
    <row r="73" spans="1:19" ht="14.4" customHeight="1" x14ac:dyDescent="0.3">
      <c r="A73" s="831"/>
      <c r="B73" s="832" t="s">
        <v>2157</v>
      </c>
      <c r="C73" s="832" t="s">
        <v>574</v>
      </c>
      <c r="D73" s="832" t="s">
        <v>2142</v>
      </c>
      <c r="E73" s="832" t="s">
        <v>2154</v>
      </c>
      <c r="F73" s="832" t="s">
        <v>2232</v>
      </c>
      <c r="G73" s="832" t="s">
        <v>2233</v>
      </c>
      <c r="H73" s="849"/>
      <c r="I73" s="849"/>
      <c r="J73" s="832"/>
      <c r="K73" s="832"/>
      <c r="L73" s="849">
        <v>1</v>
      </c>
      <c r="M73" s="849">
        <v>550</v>
      </c>
      <c r="N73" s="832">
        <v>1</v>
      </c>
      <c r="O73" s="832">
        <v>550</v>
      </c>
      <c r="P73" s="849"/>
      <c r="Q73" s="849"/>
      <c r="R73" s="837"/>
      <c r="S73" s="850"/>
    </row>
    <row r="74" spans="1:19" ht="14.4" customHeight="1" x14ac:dyDescent="0.3">
      <c r="A74" s="831"/>
      <c r="B74" s="832" t="s">
        <v>2157</v>
      </c>
      <c r="C74" s="832" t="s">
        <v>574</v>
      </c>
      <c r="D74" s="832" t="s">
        <v>1087</v>
      </c>
      <c r="E74" s="832" t="s">
        <v>2154</v>
      </c>
      <c r="F74" s="832" t="s">
        <v>2182</v>
      </c>
      <c r="G74" s="832" t="s">
        <v>2183</v>
      </c>
      <c r="H74" s="849">
        <v>10</v>
      </c>
      <c r="I74" s="849">
        <v>3000</v>
      </c>
      <c r="J74" s="832"/>
      <c r="K74" s="832">
        <v>300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/>
      <c r="B75" s="832" t="s">
        <v>2157</v>
      </c>
      <c r="C75" s="832" t="s">
        <v>574</v>
      </c>
      <c r="D75" s="832" t="s">
        <v>1087</v>
      </c>
      <c r="E75" s="832" t="s">
        <v>2154</v>
      </c>
      <c r="F75" s="832" t="s">
        <v>2186</v>
      </c>
      <c r="G75" s="832" t="s">
        <v>2187</v>
      </c>
      <c r="H75" s="849">
        <v>3</v>
      </c>
      <c r="I75" s="849">
        <v>1750</v>
      </c>
      <c r="J75" s="832"/>
      <c r="K75" s="832">
        <v>583.33333333333337</v>
      </c>
      <c r="L75" s="849"/>
      <c r="M75" s="849"/>
      <c r="N75" s="832"/>
      <c r="O75" s="832"/>
      <c r="P75" s="849"/>
      <c r="Q75" s="849"/>
      <c r="R75" s="837"/>
      <c r="S75" s="850"/>
    </row>
    <row r="76" spans="1:19" ht="14.4" customHeight="1" x14ac:dyDescent="0.3">
      <c r="A76" s="831"/>
      <c r="B76" s="832" t="s">
        <v>2157</v>
      </c>
      <c r="C76" s="832" t="s">
        <v>574</v>
      </c>
      <c r="D76" s="832" t="s">
        <v>1087</v>
      </c>
      <c r="E76" s="832" t="s">
        <v>2154</v>
      </c>
      <c r="F76" s="832" t="s">
        <v>2205</v>
      </c>
      <c r="G76" s="832" t="s">
        <v>2206</v>
      </c>
      <c r="H76" s="849">
        <v>2</v>
      </c>
      <c r="I76" s="849">
        <v>911.11</v>
      </c>
      <c r="J76" s="832"/>
      <c r="K76" s="832">
        <v>455.55500000000001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/>
      <c r="B77" s="832" t="s">
        <v>2157</v>
      </c>
      <c r="C77" s="832" t="s">
        <v>574</v>
      </c>
      <c r="D77" s="832" t="s">
        <v>1089</v>
      </c>
      <c r="E77" s="832" t="s">
        <v>2154</v>
      </c>
      <c r="F77" s="832" t="s">
        <v>2201</v>
      </c>
      <c r="G77" s="832" t="s">
        <v>2202</v>
      </c>
      <c r="H77" s="849">
        <v>1</v>
      </c>
      <c r="I77" s="849">
        <v>305.56</v>
      </c>
      <c r="J77" s="832"/>
      <c r="K77" s="832">
        <v>305.56</v>
      </c>
      <c r="L77" s="849"/>
      <c r="M77" s="849"/>
      <c r="N77" s="832"/>
      <c r="O77" s="832"/>
      <c r="P77" s="849">
        <v>1</v>
      </c>
      <c r="Q77" s="849">
        <v>305.56</v>
      </c>
      <c r="R77" s="837"/>
      <c r="S77" s="850">
        <v>305.56</v>
      </c>
    </row>
    <row r="78" spans="1:19" ht="14.4" customHeight="1" x14ac:dyDescent="0.3">
      <c r="A78" s="831"/>
      <c r="B78" s="832" t="s">
        <v>2157</v>
      </c>
      <c r="C78" s="832" t="s">
        <v>574</v>
      </c>
      <c r="D78" s="832" t="s">
        <v>1089</v>
      </c>
      <c r="E78" s="832" t="s">
        <v>2154</v>
      </c>
      <c r="F78" s="832" t="s">
        <v>2205</v>
      </c>
      <c r="G78" s="832" t="s">
        <v>2206</v>
      </c>
      <c r="H78" s="849">
        <v>1</v>
      </c>
      <c r="I78" s="849">
        <v>455.56</v>
      </c>
      <c r="J78" s="832"/>
      <c r="K78" s="832">
        <v>455.56</v>
      </c>
      <c r="L78" s="849"/>
      <c r="M78" s="849"/>
      <c r="N78" s="832"/>
      <c r="O78" s="832"/>
      <c r="P78" s="849">
        <v>1</v>
      </c>
      <c r="Q78" s="849">
        <v>455.56</v>
      </c>
      <c r="R78" s="837"/>
      <c r="S78" s="850">
        <v>455.56</v>
      </c>
    </row>
    <row r="79" spans="1:19" ht="14.4" customHeight="1" x14ac:dyDescent="0.3">
      <c r="A79" s="831"/>
      <c r="B79" s="832" t="s">
        <v>2157</v>
      </c>
      <c r="C79" s="832" t="s">
        <v>574</v>
      </c>
      <c r="D79" s="832" t="s">
        <v>1089</v>
      </c>
      <c r="E79" s="832" t="s">
        <v>2154</v>
      </c>
      <c r="F79" s="832" t="s">
        <v>2209</v>
      </c>
      <c r="G79" s="832" t="s">
        <v>2210</v>
      </c>
      <c r="H79" s="849">
        <v>1</v>
      </c>
      <c r="I79" s="849">
        <v>77.78</v>
      </c>
      <c r="J79" s="832"/>
      <c r="K79" s="832">
        <v>77.78</v>
      </c>
      <c r="L79" s="849"/>
      <c r="M79" s="849"/>
      <c r="N79" s="832"/>
      <c r="O79" s="832"/>
      <c r="P79" s="849">
        <v>1</v>
      </c>
      <c r="Q79" s="849">
        <v>77.78</v>
      </c>
      <c r="R79" s="837"/>
      <c r="S79" s="850">
        <v>77.78</v>
      </c>
    </row>
    <row r="80" spans="1:19" ht="14.4" customHeight="1" x14ac:dyDescent="0.3">
      <c r="A80" s="831"/>
      <c r="B80" s="832" t="s">
        <v>2157</v>
      </c>
      <c r="C80" s="832" t="s">
        <v>574</v>
      </c>
      <c r="D80" s="832" t="s">
        <v>1092</v>
      </c>
      <c r="E80" s="832" t="s">
        <v>2154</v>
      </c>
      <c r="F80" s="832" t="s">
        <v>2180</v>
      </c>
      <c r="G80" s="832" t="s">
        <v>2181</v>
      </c>
      <c r="H80" s="849">
        <v>1</v>
      </c>
      <c r="I80" s="849">
        <v>116.67</v>
      </c>
      <c r="J80" s="832"/>
      <c r="K80" s="832">
        <v>116.67</v>
      </c>
      <c r="L80" s="849"/>
      <c r="M80" s="849"/>
      <c r="N80" s="832"/>
      <c r="O80" s="832"/>
      <c r="P80" s="849"/>
      <c r="Q80" s="849"/>
      <c r="R80" s="837"/>
      <c r="S80" s="850"/>
    </row>
    <row r="81" spans="1:19" ht="14.4" customHeight="1" x14ac:dyDescent="0.3">
      <c r="A81" s="831"/>
      <c r="B81" s="832" t="s">
        <v>2157</v>
      </c>
      <c r="C81" s="832" t="s">
        <v>574</v>
      </c>
      <c r="D81" s="832" t="s">
        <v>1092</v>
      </c>
      <c r="E81" s="832" t="s">
        <v>2154</v>
      </c>
      <c r="F81" s="832" t="s">
        <v>2205</v>
      </c>
      <c r="G81" s="832" t="s">
        <v>2206</v>
      </c>
      <c r="H81" s="849">
        <v>1</v>
      </c>
      <c r="I81" s="849">
        <v>455.56</v>
      </c>
      <c r="J81" s="832"/>
      <c r="K81" s="832">
        <v>455.56</v>
      </c>
      <c r="L81" s="849"/>
      <c r="M81" s="849"/>
      <c r="N81" s="832"/>
      <c r="O81" s="832"/>
      <c r="P81" s="849"/>
      <c r="Q81" s="849"/>
      <c r="R81" s="837"/>
      <c r="S81" s="850"/>
    </row>
    <row r="82" spans="1:19" ht="14.4" customHeight="1" x14ac:dyDescent="0.3">
      <c r="A82" s="831"/>
      <c r="B82" s="832" t="s">
        <v>2157</v>
      </c>
      <c r="C82" s="832" t="s">
        <v>574</v>
      </c>
      <c r="D82" s="832" t="s">
        <v>1092</v>
      </c>
      <c r="E82" s="832" t="s">
        <v>2154</v>
      </c>
      <c r="F82" s="832" t="s">
        <v>2213</v>
      </c>
      <c r="G82" s="832" t="s">
        <v>2214</v>
      </c>
      <c r="H82" s="849">
        <v>2</v>
      </c>
      <c r="I82" s="849">
        <v>188.88</v>
      </c>
      <c r="J82" s="832"/>
      <c r="K82" s="832">
        <v>94.44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/>
      <c r="B83" s="832" t="s">
        <v>2157</v>
      </c>
      <c r="C83" s="832" t="s">
        <v>574</v>
      </c>
      <c r="D83" s="832" t="s">
        <v>1092</v>
      </c>
      <c r="E83" s="832" t="s">
        <v>2154</v>
      </c>
      <c r="F83" s="832" t="s">
        <v>2217</v>
      </c>
      <c r="G83" s="832" t="s">
        <v>2218</v>
      </c>
      <c r="H83" s="849">
        <v>1</v>
      </c>
      <c r="I83" s="849">
        <v>96.67</v>
      </c>
      <c r="J83" s="832"/>
      <c r="K83" s="832">
        <v>96.67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/>
      <c r="B84" s="832" t="s">
        <v>2157</v>
      </c>
      <c r="C84" s="832" t="s">
        <v>574</v>
      </c>
      <c r="D84" s="832" t="s">
        <v>1092</v>
      </c>
      <c r="E84" s="832" t="s">
        <v>2154</v>
      </c>
      <c r="F84" s="832" t="s">
        <v>2221</v>
      </c>
      <c r="G84" s="832" t="s">
        <v>2222</v>
      </c>
      <c r="H84" s="849">
        <v>1</v>
      </c>
      <c r="I84" s="849">
        <v>1283.33</v>
      </c>
      <c r="J84" s="832"/>
      <c r="K84" s="832">
        <v>1283.33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/>
      <c r="B85" s="832" t="s">
        <v>2157</v>
      </c>
      <c r="C85" s="832" t="s">
        <v>574</v>
      </c>
      <c r="D85" s="832" t="s">
        <v>1092</v>
      </c>
      <c r="E85" s="832" t="s">
        <v>2154</v>
      </c>
      <c r="F85" s="832" t="s">
        <v>2155</v>
      </c>
      <c r="G85" s="832" t="s">
        <v>2156</v>
      </c>
      <c r="H85" s="849">
        <v>2</v>
      </c>
      <c r="I85" s="849">
        <v>688.88</v>
      </c>
      <c r="J85" s="832"/>
      <c r="K85" s="832">
        <v>344.44</v>
      </c>
      <c r="L85" s="849"/>
      <c r="M85" s="849"/>
      <c r="N85" s="832"/>
      <c r="O85" s="832"/>
      <c r="P85" s="849"/>
      <c r="Q85" s="849"/>
      <c r="R85" s="837"/>
      <c r="S85" s="850"/>
    </row>
    <row r="86" spans="1:19" ht="14.4" customHeight="1" x14ac:dyDescent="0.3">
      <c r="A86" s="831"/>
      <c r="B86" s="832" t="s">
        <v>2157</v>
      </c>
      <c r="C86" s="832" t="s">
        <v>574</v>
      </c>
      <c r="D86" s="832" t="s">
        <v>1093</v>
      </c>
      <c r="E86" s="832" t="s">
        <v>2154</v>
      </c>
      <c r="F86" s="832" t="s">
        <v>2186</v>
      </c>
      <c r="G86" s="832" t="s">
        <v>2187</v>
      </c>
      <c r="H86" s="849">
        <v>2</v>
      </c>
      <c r="I86" s="849">
        <v>1166.67</v>
      </c>
      <c r="J86" s="832"/>
      <c r="K86" s="832">
        <v>583.33500000000004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/>
      <c r="B87" s="832" t="s">
        <v>2157</v>
      </c>
      <c r="C87" s="832" t="s">
        <v>574</v>
      </c>
      <c r="D87" s="832" t="s">
        <v>1093</v>
      </c>
      <c r="E87" s="832" t="s">
        <v>2154</v>
      </c>
      <c r="F87" s="832" t="s">
        <v>2193</v>
      </c>
      <c r="G87" s="832" t="s">
        <v>2194</v>
      </c>
      <c r="H87" s="849">
        <v>1</v>
      </c>
      <c r="I87" s="849">
        <v>50</v>
      </c>
      <c r="J87" s="832"/>
      <c r="K87" s="832">
        <v>50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/>
      <c r="B88" s="832" t="s">
        <v>2157</v>
      </c>
      <c r="C88" s="832" t="s">
        <v>574</v>
      </c>
      <c r="D88" s="832" t="s">
        <v>1093</v>
      </c>
      <c r="E88" s="832" t="s">
        <v>2154</v>
      </c>
      <c r="F88" s="832" t="s">
        <v>2205</v>
      </c>
      <c r="G88" s="832" t="s">
        <v>2206</v>
      </c>
      <c r="H88" s="849">
        <v>3</v>
      </c>
      <c r="I88" s="849">
        <v>1366.67</v>
      </c>
      <c r="J88" s="832"/>
      <c r="K88" s="832">
        <v>455.55666666666667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/>
      <c r="B89" s="832" t="s">
        <v>2157</v>
      </c>
      <c r="C89" s="832" t="s">
        <v>574</v>
      </c>
      <c r="D89" s="832" t="s">
        <v>1093</v>
      </c>
      <c r="E89" s="832" t="s">
        <v>2154</v>
      </c>
      <c r="F89" s="832" t="s">
        <v>2213</v>
      </c>
      <c r="G89" s="832" t="s">
        <v>2214</v>
      </c>
      <c r="H89" s="849">
        <v>2</v>
      </c>
      <c r="I89" s="849">
        <v>188.89</v>
      </c>
      <c r="J89" s="832"/>
      <c r="K89" s="832">
        <v>94.444999999999993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/>
      <c r="B90" s="832" t="s">
        <v>2157</v>
      </c>
      <c r="C90" s="832" t="s">
        <v>574</v>
      </c>
      <c r="D90" s="832" t="s">
        <v>1094</v>
      </c>
      <c r="E90" s="832" t="s">
        <v>2154</v>
      </c>
      <c r="F90" s="832" t="s">
        <v>2182</v>
      </c>
      <c r="G90" s="832" t="s">
        <v>2183</v>
      </c>
      <c r="H90" s="849"/>
      <c r="I90" s="849"/>
      <c r="J90" s="832"/>
      <c r="K90" s="832"/>
      <c r="L90" s="849"/>
      <c r="M90" s="849"/>
      <c r="N90" s="832"/>
      <c r="O90" s="832"/>
      <c r="P90" s="849">
        <v>2</v>
      </c>
      <c r="Q90" s="849">
        <v>1100</v>
      </c>
      <c r="R90" s="837"/>
      <c r="S90" s="850">
        <v>550</v>
      </c>
    </row>
    <row r="91" spans="1:19" ht="14.4" customHeight="1" x14ac:dyDescent="0.3">
      <c r="A91" s="831"/>
      <c r="B91" s="832" t="s">
        <v>2157</v>
      </c>
      <c r="C91" s="832" t="s">
        <v>574</v>
      </c>
      <c r="D91" s="832" t="s">
        <v>1094</v>
      </c>
      <c r="E91" s="832" t="s">
        <v>2154</v>
      </c>
      <c r="F91" s="832" t="s">
        <v>2155</v>
      </c>
      <c r="G91" s="832" t="s">
        <v>2156</v>
      </c>
      <c r="H91" s="849"/>
      <c r="I91" s="849"/>
      <c r="J91" s="832"/>
      <c r="K91" s="832"/>
      <c r="L91" s="849">
        <v>1</v>
      </c>
      <c r="M91" s="849">
        <v>344.44</v>
      </c>
      <c r="N91" s="832">
        <v>1</v>
      </c>
      <c r="O91" s="832">
        <v>344.44</v>
      </c>
      <c r="P91" s="849"/>
      <c r="Q91" s="849"/>
      <c r="R91" s="837"/>
      <c r="S91" s="850"/>
    </row>
    <row r="92" spans="1:19" ht="14.4" customHeight="1" x14ac:dyDescent="0.3">
      <c r="A92" s="831"/>
      <c r="B92" s="832" t="s">
        <v>2157</v>
      </c>
      <c r="C92" s="832" t="s">
        <v>574</v>
      </c>
      <c r="D92" s="832" t="s">
        <v>1096</v>
      </c>
      <c r="E92" s="832" t="s">
        <v>2154</v>
      </c>
      <c r="F92" s="832" t="s">
        <v>2205</v>
      </c>
      <c r="G92" s="832" t="s">
        <v>2206</v>
      </c>
      <c r="H92" s="849"/>
      <c r="I92" s="849"/>
      <c r="J92" s="832"/>
      <c r="K92" s="832"/>
      <c r="L92" s="849">
        <v>1</v>
      </c>
      <c r="M92" s="849">
        <v>455.56</v>
      </c>
      <c r="N92" s="832">
        <v>1</v>
      </c>
      <c r="O92" s="832">
        <v>455.56</v>
      </c>
      <c r="P92" s="849"/>
      <c r="Q92" s="849"/>
      <c r="R92" s="837"/>
      <c r="S92" s="850"/>
    </row>
    <row r="93" spans="1:19" ht="14.4" customHeight="1" x14ac:dyDescent="0.3">
      <c r="A93" s="831"/>
      <c r="B93" s="832" t="s">
        <v>2157</v>
      </c>
      <c r="C93" s="832" t="s">
        <v>574</v>
      </c>
      <c r="D93" s="832" t="s">
        <v>1100</v>
      </c>
      <c r="E93" s="832" t="s">
        <v>2154</v>
      </c>
      <c r="F93" s="832" t="s">
        <v>2178</v>
      </c>
      <c r="G93" s="832" t="s">
        <v>2179</v>
      </c>
      <c r="H93" s="849">
        <v>1</v>
      </c>
      <c r="I93" s="849">
        <v>250</v>
      </c>
      <c r="J93" s="832"/>
      <c r="K93" s="832">
        <v>250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/>
      <c r="B94" s="832" t="s">
        <v>2157</v>
      </c>
      <c r="C94" s="832" t="s">
        <v>574</v>
      </c>
      <c r="D94" s="832" t="s">
        <v>1100</v>
      </c>
      <c r="E94" s="832" t="s">
        <v>2154</v>
      </c>
      <c r="F94" s="832" t="s">
        <v>2184</v>
      </c>
      <c r="G94" s="832" t="s">
        <v>2185</v>
      </c>
      <c r="H94" s="849">
        <v>1</v>
      </c>
      <c r="I94" s="849">
        <v>211.11</v>
      </c>
      <c r="J94" s="832"/>
      <c r="K94" s="832">
        <v>211.11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/>
      <c r="B95" s="832" t="s">
        <v>2157</v>
      </c>
      <c r="C95" s="832" t="s">
        <v>574</v>
      </c>
      <c r="D95" s="832" t="s">
        <v>1100</v>
      </c>
      <c r="E95" s="832" t="s">
        <v>2154</v>
      </c>
      <c r="F95" s="832" t="s">
        <v>2209</v>
      </c>
      <c r="G95" s="832" t="s">
        <v>2210</v>
      </c>
      <c r="H95" s="849">
        <v>1</v>
      </c>
      <c r="I95" s="849">
        <v>77.78</v>
      </c>
      <c r="J95" s="832"/>
      <c r="K95" s="832">
        <v>77.78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/>
      <c r="B96" s="832" t="s">
        <v>2157</v>
      </c>
      <c r="C96" s="832" t="s">
        <v>574</v>
      </c>
      <c r="D96" s="832" t="s">
        <v>1100</v>
      </c>
      <c r="E96" s="832" t="s">
        <v>2154</v>
      </c>
      <c r="F96" s="832" t="s">
        <v>2213</v>
      </c>
      <c r="G96" s="832" t="s">
        <v>2214</v>
      </c>
      <c r="H96" s="849">
        <v>1</v>
      </c>
      <c r="I96" s="849">
        <v>94.44</v>
      </c>
      <c r="J96" s="832"/>
      <c r="K96" s="832">
        <v>94.44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/>
      <c r="B97" s="832" t="s">
        <v>2157</v>
      </c>
      <c r="C97" s="832" t="s">
        <v>574</v>
      </c>
      <c r="D97" s="832" t="s">
        <v>1107</v>
      </c>
      <c r="E97" s="832" t="s">
        <v>2154</v>
      </c>
      <c r="F97" s="832" t="s">
        <v>2182</v>
      </c>
      <c r="G97" s="832" t="s">
        <v>2183</v>
      </c>
      <c r="H97" s="849"/>
      <c r="I97" s="849"/>
      <c r="J97" s="832"/>
      <c r="K97" s="832"/>
      <c r="L97" s="849">
        <v>4</v>
      </c>
      <c r="M97" s="849">
        <v>1200</v>
      </c>
      <c r="N97" s="832">
        <v>1</v>
      </c>
      <c r="O97" s="832">
        <v>300</v>
      </c>
      <c r="P97" s="849"/>
      <c r="Q97" s="849"/>
      <c r="R97" s="837"/>
      <c r="S97" s="850"/>
    </row>
    <row r="98" spans="1:19" ht="14.4" customHeight="1" x14ac:dyDescent="0.3">
      <c r="A98" s="831"/>
      <c r="B98" s="832" t="s">
        <v>2157</v>
      </c>
      <c r="C98" s="832" t="s">
        <v>574</v>
      </c>
      <c r="D98" s="832" t="s">
        <v>1107</v>
      </c>
      <c r="E98" s="832" t="s">
        <v>2154</v>
      </c>
      <c r="F98" s="832" t="s">
        <v>2205</v>
      </c>
      <c r="G98" s="832" t="s">
        <v>2206</v>
      </c>
      <c r="H98" s="849"/>
      <c r="I98" s="849"/>
      <c r="J98" s="832"/>
      <c r="K98" s="832"/>
      <c r="L98" s="849">
        <v>1</v>
      </c>
      <c r="M98" s="849">
        <v>455.56</v>
      </c>
      <c r="N98" s="832">
        <v>1</v>
      </c>
      <c r="O98" s="832">
        <v>455.56</v>
      </c>
      <c r="P98" s="849">
        <v>1</v>
      </c>
      <c r="Q98" s="849">
        <v>455.56</v>
      </c>
      <c r="R98" s="837">
        <v>1</v>
      </c>
      <c r="S98" s="850">
        <v>455.56</v>
      </c>
    </row>
    <row r="99" spans="1:19" ht="14.4" customHeight="1" x14ac:dyDescent="0.3">
      <c r="A99" s="831"/>
      <c r="B99" s="832" t="s">
        <v>2157</v>
      </c>
      <c r="C99" s="832" t="s">
        <v>574</v>
      </c>
      <c r="D99" s="832" t="s">
        <v>1107</v>
      </c>
      <c r="E99" s="832" t="s">
        <v>2154</v>
      </c>
      <c r="F99" s="832" t="s">
        <v>2213</v>
      </c>
      <c r="G99" s="832" t="s">
        <v>2214</v>
      </c>
      <c r="H99" s="849"/>
      <c r="I99" s="849"/>
      <c r="J99" s="832"/>
      <c r="K99" s="832"/>
      <c r="L99" s="849"/>
      <c r="M99" s="849"/>
      <c r="N99" s="832"/>
      <c r="O99" s="832"/>
      <c r="P99" s="849">
        <v>1</v>
      </c>
      <c r="Q99" s="849">
        <v>94.44</v>
      </c>
      <c r="R99" s="837"/>
      <c r="S99" s="850">
        <v>94.44</v>
      </c>
    </row>
    <row r="100" spans="1:19" ht="14.4" customHeight="1" x14ac:dyDescent="0.3">
      <c r="A100" s="831"/>
      <c r="B100" s="832" t="s">
        <v>2157</v>
      </c>
      <c r="C100" s="832" t="s">
        <v>574</v>
      </c>
      <c r="D100" s="832" t="s">
        <v>1107</v>
      </c>
      <c r="E100" s="832" t="s">
        <v>2154</v>
      </c>
      <c r="F100" s="832" t="s">
        <v>2221</v>
      </c>
      <c r="G100" s="832" t="s">
        <v>2222</v>
      </c>
      <c r="H100" s="849"/>
      <c r="I100" s="849"/>
      <c r="J100" s="832"/>
      <c r="K100" s="832"/>
      <c r="L100" s="849"/>
      <c r="M100" s="849"/>
      <c r="N100" s="832"/>
      <c r="O100" s="832"/>
      <c r="P100" s="849">
        <v>1</v>
      </c>
      <c r="Q100" s="849">
        <v>1283.33</v>
      </c>
      <c r="R100" s="837"/>
      <c r="S100" s="850">
        <v>1283.33</v>
      </c>
    </row>
    <row r="101" spans="1:19" ht="14.4" customHeight="1" x14ac:dyDescent="0.3">
      <c r="A101" s="831"/>
      <c r="B101" s="832" t="s">
        <v>2157</v>
      </c>
      <c r="C101" s="832" t="s">
        <v>574</v>
      </c>
      <c r="D101" s="832" t="s">
        <v>1099</v>
      </c>
      <c r="E101" s="832" t="s">
        <v>2154</v>
      </c>
      <c r="F101" s="832" t="s">
        <v>2193</v>
      </c>
      <c r="G101" s="832" t="s">
        <v>2194</v>
      </c>
      <c r="H101" s="849">
        <v>1</v>
      </c>
      <c r="I101" s="849">
        <v>50</v>
      </c>
      <c r="J101" s="832"/>
      <c r="K101" s="832">
        <v>50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/>
      <c r="B102" s="832" t="s">
        <v>2157</v>
      </c>
      <c r="C102" s="832" t="s">
        <v>574</v>
      </c>
      <c r="D102" s="832" t="s">
        <v>1099</v>
      </c>
      <c r="E102" s="832" t="s">
        <v>2154</v>
      </c>
      <c r="F102" s="832" t="s">
        <v>2205</v>
      </c>
      <c r="G102" s="832" t="s">
        <v>2206</v>
      </c>
      <c r="H102" s="849">
        <v>1</v>
      </c>
      <c r="I102" s="849">
        <v>455.56</v>
      </c>
      <c r="J102" s="832"/>
      <c r="K102" s="832">
        <v>455.56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/>
      <c r="B103" s="832" t="s">
        <v>2157</v>
      </c>
      <c r="C103" s="832" t="s">
        <v>574</v>
      </c>
      <c r="D103" s="832" t="s">
        <v>1099</v>
      </c>
      <c r="E103" s="832" t="s">
        <v>2154</v>
      </c>
      <c r="F103" s="832" t="s">
        <v>2213</v>
      </c>
      <c r="G103" s="832" t="s">
        <v>2214</v>
      </c>
      <c r="H103" s="849">
        <v>1</v>
      </c>
      <c r="I103" s="849">
        <v>94.44</v>
      </c>
      <c r="J103" s="832"/>
      <c r="K103" s="832">
        <v>94.44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/>
      <c r="B104" s="832" t="s">
        <v>2157</v>
      </c>
      <c r="C104" s="832" t="s">
        <v>574</v>
      </c>
      <c r="D104" s="832" t="s">
        <v>1077</v>
      </c>
      <c r="E104" s="832" t="s">
        <v>2154</v>
      </c>
      <c r="F104" s="832" t="s">
        <v>2180</v>
      </c>
      <c r="G104" s="832" t="s">
        <v>2181</v>
      </c>
      <c r="H104" s="849"/>
      <c r="I104" s="849"/>
      <c r="J104" s="832"/>
      <c r="K104" s="832"/>
      <c r="L104" s="849"/>
      <c r="M104" s="849"/>
      <c r="N104" s="832"/>
      <c r="O104" s="832"/>
      <c r="P104" s="849">
        <v>1</v>
      </c>
      <c r="Q104" s="849">
        <v>116.67</v>
      </c>
      <c r="R104" s="837"/>
      <c r="S104" s="850">
        <v>116.67</v>
      </c>
    </row>
    <row r="105" spans="1:19" ht="14.4" customHeight="1" x14ac:dyDescent="0.3">
      <c r="A105" s="831"/>
      <c r="B105" s="832" t="s">
        <v>2157</v>
      </c>
      <c r="C105" s="832" t="s">
        <v>574</v>
      </c>
      <c r="D105" s="832" t="s">
        <v>1077</v>
      </c>
      <c r="E105" s="832" t="s">
        <v>2154</v>
      </c>
      <c r="F105" s="832" t="s">
        <v>2186</v>
      </c>
      <c r="G105" s="832" t="s">
        <v>2187</v>
      </c>
      <c r="H105" s="849"/>
      <c r="I105" s="849"/>
      <c r="J105" s="832"/>
      <c r="K105" s="832"/>
      <c r="L105" s="849">
        <v>1</v>
      </c>
      <c r="M105" s="849">
        <v>583.33000000000004</v>
      </c>
      <c r="N105" s="832">
        <v>1</v>
      </c>
      <c r="O105" s="832">
        <v>583.33000000000004</v>
      </c>
      <c r="P105" s="849">
        <v>1</v>
      </c>
      <c r="Q105" s="849">
        <v>583.33000000000004</v>
      </c>
      <c r="R105" s="837">
        <v>1</v>
      </c>
      <c r="S105" s="850">
        <v>583.33000000000004</v>
      </c>
    </row>
    <row r="106" spans="1:19" ht="14.4" customHeight="1" x14ac:dyDescent="0.3">
      <c r="A106" s="831"/>
      <c r="B106" s="832" t="s">
        <v>2157</v>
      </c>
      <c r="C106" s="832" t="s">
        <v>574</v>
      </c>
      <c r="D106" s="832" t="s">
        <v>1077</v>
      </c>
      <c r="E106" s="832" t="s">
        <v>2154</v>
      </c>
      <c r="F106" s="832" t="s">
        <v>2205</v>
      </c>
      <c r="G106" s="832" t="s">
        <v>2206</v>
      </c>
      <c r="H106" s="849"/>
      <c r="I106" s="849"/>
      <c r="J106" s="832"/>
      <c r="K106" s="832"/>
      <c r="L106" s="849">
        <v>1</v>
      </c>
      <c r="M106" s="849">
        <v>455.56</v>
      </c>
      <c r="N106" s="832">
        <v>1</v>
      </c>
      <c r="O106" s="832">
        <v>455.56</v>
      </c>
      <c r="P106" s="849">
        <v>1</v>
      </c>
      <c r="Q106" s="849">
        <v>455.56</v>
      </c>
      <c r="R106" s="837">
        <v>1</v>
      </c>
      <c r="S106" s="850">
        <v>455.56</v>
      </c>
    </row>
    <row r="107" spans="1:19" ht="14.4" customHeight="1" x14ac:dyDescent="0.3">
      <c r="A107" s="831"/>
      <c r="B107" s="832" t="s">
        <v>2157</v>
      </c>
      <c r="C107" s="832" t="s">
        <v>574</v>
      </c>
      <c r="D107" s="832" t="s">
        <v>1077</v>
      </c>
      <c r="E107" s="832" t="s">
        <v>2154</v>
      </c>
      <c r="F107" s="832" t="s">
        <v>2209</v>
      </c>
      <c r="G107" s="832" t="s">
        <v>2210</v>
      </c>
      <c r="H107" s="849"/>
      <c r="I107" s="849"/>
      <c r="J107" s="832"/>
      <c r="K107" s="832"/>
      <c r="L107" s="849">
        <v>1</v>
      </c>
      <c r="M107" s="849">
        <v>77.78</v>
      </c>
      <c r="N107" s="832">
        <v>1</v>
      </c>
      <c r="O107" s="832">
        <v>77.78</v>
      </c>
      <c r="P107" s="849">
        <v>1</v>
      </c>
      <c r="Q107" s="849">
        <v>77.78</v>
      </c>
      <c r="R107" s="837">
        <v>1</v>
      </c>
      <c r="S107" s="850">
        <v>77.78</v>
      </c>
    </row>
    <row r="108" spans="1:19" ht="14.4" customHeight="1" x14ac:dyDescent="0.3">
      <c r="A108" s="831"/>
      <c r="B108" s="832" t="s">
        <v>2157</v>
      </c>
      <c r="C108" s="832" t="s">
        <v>574</v>
      </c>
      <c r="D108" s="832" t="s">
        <v>1077</v>
      </c>
      <c r="E108" s="832" t="s">
        <v>2154</v>
      </c>
      <c r="F108" s="832" t="s">
        <v>2213</v>
      </c>
      <c r="G108" s="832" t="s">
        <v>2214</v>
      </c>
      <c r="H108" s="849"/>
      <c r="I108" s="849"/>
      <c r="J108" s="832"/>
      <c r="K108" s="832"/>
      <c r="L108" s="849">
        <v>1</v>
      </c>
      <c r="M108" s="849">
        <v>94.44</v>
      </c>
      <c r="N108" s="832">
        <v>1</v>
      </c>
      <c r="O108" s="832">
        <v>94.44</v>
      </c>
      <c r="P108" s="849"/>
      <c r="Q108" s="849"/>
      <c r="R108" s="837"/>
      <c r="S108" s="850"/>
    </row>
    <row r="109" spans="1:19" ht="14.4" customHeight="1" x14ac:dyDescent="0.3">
      <c r="A109" s="831"/>
      <c r="B109" s="832" t="s">
        <v>2157</v>
      </c>
      <c r="C109" s="832" t="s">
        <v>574</v>
      </c>
      <c r="D109" s="832" t="s">
        <v>2143</v>
      </c>
      <c r="E109" s="832" t="s">
        <v>2154</v>
      </c>
      <c r="F109" s="832" t="s">
        <v>2193</v>
      </c>
      <c r="G109" s="832" t="s">
        <v>2194</v>
      </c>
      <c r="H109" s="849"/>
      <c r="I109" s="849"/>
      <c r="J109" s="832"/>
      <c r="K109" s="832"/>
      <c r="L109" s="849">
        <v>1</v>
      </c>
      <c r="M109" s="849">
        <v>50</v>
      </c>
      <c r="N109" s="832">
        <v>1</v>
      </c>
      <c r="O109" s="832">
        <v>50</v>
      </c>
      <c r="P109" s="849"/>
      <c r="Q109" s="849"/>
      <c r="R109" s="837"/>
      <c r="S109" s="850"/>
    </row>
    <row r="110" spans="1:19" ht="14.4" customHeight="1" x14ac:dyDescent="0.3">
      <c r="A110" s="831"/>
      <c r="B110" s="832" t="s">
        <v>2157</v>
      </c>
      <c r="C110" s="832" t="s">
        <v>574</v>
      </c>
      <c r="D110" s="832" t="s">
        <v>2143</v>
      </c>
      <c r="E110" s="832" t="s">
        <v>2154</v>
      </c>
      <c r="F110" s="832" t="s">
        <v>2205</v>
      </c>
      <c r="G110" s="832" t="s">
        <v>2206</v>
      </c>
      <c r="H110" s="849"/>
      <c r="I110" s="849"/>
      <c r="J110" s="832"/>
      <c r="K110" s="832"/>
      <c r="L110" s="849">
        <v>1</v>
      </c>
      <c r="M110" s="849">
        <v>455.56</v>
      </c>
      <c r="N110" s="832">
        <v>1</v>
      </c>
      <c r="O110" s="832">
        <v>455.56</v>
      </c>
      <c r="P110" s="849"/>
      <c r="Q110" s="849"/>
      <c r="R110" s="837"/>
      <c r="S110" s="850"/>
    </row>
    <row r="111" spans="1:19" ht="14.4" customHeight="1" x14ac:dyDescent="0.3">
      <c r="A111" s="831"/>
      <c r="B111" s="832" t="s">
        <v>2157</v>
      </c>
      <c r="C111" s="832" t="s">
        <v>574</v>
      </c>
      <c r="D111" s="832" t="s">
        <v>1075</v>
      </c>
      <c r="E111" s="832" t="s">
        <v>2154</v>
      </c>
      <c r="F111" s="832" t="s">
        <v>2193</v>
      </c>
      <c r="G111" s="832" t="s">
        <v>2194</v>
      </c>
      <c r="H111" s="849"/>
      <c r="I111" s="849"/>
      <c r="J111" s="832"/>
      <c r="K111" s="832"/>
      <c r="L111" s="849"/>
      <c r="M111" s="849"/>
      <c r="N111" s="832"/>
      <c r="O111" s="832"/>
      <c r="P111" s="849">
        <v>1</v>
      </c>
      <c r="Q111" s="849">
        <v>61.11</v>
      </c>
      <c r="R111" s="837"/>
      <c r="S111" s="850">
        <v>61.11</v>
      </c>
    </row>
    <row r="112" spans="1:19" ht="14.4" customHeight="1" x14ac:dyDescent="0.3">
      <c r="A112" s="831"/>
      <c r="B112" s="832" t="s">
        <v>2157</v>
      </c>
      <c r="C112" s="832" t="s">
        <v>574</v>
      </c>
      <c r="D112" s="832" t="s">
        <v>1075</v>
      </c>
      <c r="E112" s="832" t="s">
        <v>2154</v>
      </c>
      <c r="F112" s="832" t="s">
        <v>2155</v>
      </c>
      <c r="G112" s="832" t="s">
        <v>2156</v>
      </c>
      <c r="H112" s="849"/>
      <c r="I112" s="849"/>
      <c r="J112" s="832"/>
      <c r="K112" s="832"/>
      <c r="L112" s="849"/>
      <c r="M112" s="849"/>
      <c r="N112" s="832"/>
      <c r="O112" s="832"/>
      <c r="P112" s="849">
        <v>1</v>
      </c>
      <c r="Q112" s="849">
        <v>344.44</v>
      </c>
      <c r="R112" s="837"/>
      <c r="S112" s="850">
        <v>344.44</v>
      </c>
    </row>
    <row r="113" spans="1:19" ht="14.4" customHeight="1" x14ac:dyDescent="0.3">
      <c r="A113" s="831"/>
      <c r="B113" s="832" t="s">
        <v>2157</v>
      </c>
      <c r="C113" s="832" t="s">
        <v>2138</v>
      </c>
      <c r="D113" s="832" t="s">
        <v>2135</v>
      </c>
      <c r="E113" s="832" t="s">
        <v>2154</v>
      </c>
      <c r="F113" s="832" t="s">
        <v>2174</v>
      </c>
      <c r="G113" s="832" t="s">
        <v>2175</v>
      </c>
      <c r="H113" s="849"/>
      <c r="I113" s="849"/>
      <c r="J113" s="832"/>
      <c r="K113" s="832"/>
      <c r="L113" s="849">
        <v>1</v>
      </c>
      <c r="M113" s="849">
        <v>105.56</v>
      </c>
      <c r="N113" s="832">
        <v>1</v>
      </c>
      <c r="O113" s="832">
        <v>105.56</v>
      </c>
      <c r="P113" s="849"/>
      <c r="Q113" s="849"/>
      <c r="R113" s="837"/>
      <c r="S113" s="850"/>
    </row>
    <row r="114" spans="1:19" ht="14.4" customHeight="1" x14ac:dyDescent="0.3">
      <c r="A114" s="831"/>
      <c r="B114" s="832" t="s">
        <v>2157</v>
      </c>
      <c r="C114" s="832" t="s">
        <v>2138</v>
      </c>
      <c r="D114" s="832" t="s">
        <v>2135</v>
      </c>
      <c r="E114" s="832" t="s">
        <v>2154</v>
      </c>
      <c r="F114" s="832" t="s">
        <v>2176</v>
      </c>
      <c r="G114" s="832" t="s">
        <v>2177</v>
      </c>
      <c r="H114" s="849">
        <v>1</v>
      </c>
      <c r="I114" s="849">
        <v>77.78</v>
      </c>
      <c r="J114" s="832"/>
      <c r="K114" s="832">
        <v>77.78</v>
      </c>
      <c r="L114" s="849"/>
      <c r="M114" s="849"/>
      <c r="N114" s="832"/>
      <c r="O114" s="832"/>
      <c r="P114" s="849">
        <v>1</v>
      </c>
      <c r="Q114" s="849">
        <v>77.78</v>
      </c>
      <c r="R114" s="837"/>
      <c r="S114" s="850">
        <v>77.78</v>
      </c>
    </row>
    <row r="115" spans="1:19" ht="14.4" customHeight="1" x14ac:dyDescent="0.3">
      <c r="A115" s="831"/>
      <c r="B115" s="832" t="s">
        <v>2157</v>
      </c>
      <c r="C115" s="832" t="s">
        <v>2138</v>
      </c>
      <c r="D115" s="832" t="s">
        <v>2135</v>
      </c>
      <c r="E115" s="832" t="s">
        <v>2154</v>
      </c>
      <c r="F115" s="832" t="s">
        <v>2178</v>
      </c>
      <c r="G115" s="832" t="s">
        <v>2179</v>
      </c>
      <c r="H115" s="849">
        <v>8</v>
      </c>
      <c r="I115" s="849">
        <v>2000</v>
      </c>
      <c r="J115" s="832">
        <v>0.88888888888888884</v>
      </c>
      <c r="K115" s="832">
        <v>250</v>
      </c>
      <c r="L115" s="849">
        <v>9</v>
      </c>
      <c r="M115" s="849">
        <v>2250</v>
      </c>
      <c r="N115" s="832">
        <v>1</v>
      </c>
      <c r="O115" s="832">
        <v>250</v>
      </c>
      <c r="P115" s="849">
        <v>13</v>
      </c>
      <c r="Q115" s="849">
        <v>3250</v>
      </c>
      <c r="R115" s="837">
        <v>1.4444444444444444</v>
      </c>
      <c r="S115" s="850">
        <v>250</v>
      </c>
    </row>
    <row r="116" spans="1:19" ht="14.4" customHeight="1" x14ac:dyDescent="0.3">
      <c r="A116" s="831"/>
      <c r="B116" s="832" t="s">
        <v>2157</v>
      </c>
      <c r="C116" s="832" t="s">
        <v>2138</v>
      </c>
      <c r="D116" s="832" t="s">
        <v>2135</v>
      </c>
      <c r="E116" s="832" t="s">
        <v>2154</v>
      </c>
      <c r="F116" s="832" t="s">
        <v>2180</v>
      </c>
      <c r="G116" s="832" t="s">
        <v>2181</v>
      </c>
      <c r="H116" s="849">
        <v>382</v>
      </c>
      <c r="I116" s="849">
        <v>44566.67</v>
      </c>
      <c r="J116" s="832">
        <v>1.0408719314229715</v>
      </c>
      <c r="K116" s="832">
        <v>116.66667539267016</v>
      </c>
      <c r="L116" s="849">
        <v>367</v>
      </c>
      <c r="M116" s="849">
        <v>42816.67</v>
      </c>
      <c r="N116" s="832">
        <v>1</v>
      </c>
      <c r="O116" s="832">
        <v>116.6666757493188</v>
      </c>
      <c r="P116" s="849">
        <v>421</v>
      </c>
      <c r="Q116" s="849">
        <v>49116.67</v>
      </c>
      <c r="R116" s="837">
        <v>1.1471389531226972</v>
      </c>
      <c r="S116" s="850">
        <v>116.66667458432303</v>
      </c>
    </row>
    <row r="117" spans="1:19" ht="14.4" customHeight="1" x14ac:dyDescent="0.3">
      <c r="A117" s="831"/>
      <c r="B117" s="832" t="s">
        <v>2157</v>
      </c>
      <c r="C117" s="832" t="s">
        <v>2138</v>
      </c>
      <c r="D117" s="832" t="s">
        <v>2135</v>
      </c>
      <c r="E117" s="832" t="s">
        <v>2154</v>
      </c>
      <c r="F117" s="832" t="s">
        <v>2182</v>
      </c>
      <c r="G117" s="832" t="s">
        <v>2183</v>
      </c>
      <c r="H117" s="849">
        <v>14</v>
      </c>
      <c r="I117" s="849">
        <v>4200</v>
      </c>
      <c r="J117" s="832">
        <v>1.1666666666666667</v>
      </c>
      <c r="K117" s="832">
        <v>300</v>
      </c>
      <c r="L117" s="849">
        <v>12</v>
      </c>
      <c r="M117" s="849">
        <v>3600</v>
      </c>
      <c r="N117" s="832">
        <v>1</v>
      </c>
      <c r="O117" s="832">
        <v>300</v>
      </c>
      <c r="P117" s="849">
        <v>9</v>
      </c>
      <c r="Q117" s="849">
        <v>4950</v>
      </c>
      <c r="R117" s="837">
        <v>1.375</v>
      </c>
      <c r="S117" s="850">
        <v>550</v>
      </c>
    </row>
    <row r="118" spans="1:19" ht="14.4" customHeight="1" x14ac:dyDescent="0.3">
      <c r="A118" s="831"/>
      <c r="B118" s="832" t="s">
        <v>2157</v>
      </c>
      <c r="C118" s="832" t="s">
        <v>2138</v>
      </c>
      <c r="D118" s="832" t="s">
        <v>2135</v>
      </c>
      <c r="E118" s="832" t="s">
        <v>2154</v>
      </c>
      <c r="F118" s="832" t="s">
        <v>2184</v>
      </c>
      <c r="G118" s="832" t="s">
        <v>2185</v>
      </c>
      <c r="H118" s="849">
        <v>58</v>
      </c>
      <c r="I118" s="849">
        <v>12244.44</v>
      </c>
      <c r="J118" s="832">
        <v>1.56756722156006</v>
      </c>
      <c r="K118" s="832">
        <v>211.11103448275864</v>
      </c>
      <c r="L118" s="849">
        <v>37</v>
      </c>
      <c r="M118" s="849">
        <v>7811.1100000000006</v>
      </c>
      <c r="N118" s="832">
        <v>1</v>
      </c>
      <c r="O118" s="832">
        <v>211.1110810810811</v>
      </c>
      <c r="P118" s="849">
        <v>32</v>
      </c>
      <c r="Q118" s="849">
        <v>7111.11</v>
      </c>
      <c r="R118" s="837">
        <v>0.91038405553115997</v>
      </c>
      <c r="S118" s="850">
        <v>222.22218749999999</v>
      </c>
    </row>
    <row r="119" spans="1:19" ht="14.4" customHeight="1" x14ac:dyDescent="0.3">
      <c r="A119" s="831"/>
      <c r="B119" s="832" t="s">
        <v>2157</v>
      </c>
      <c r="C119" s="832" t="s">
        <v>2138</v>
      </c>
      <c r="D119" s="832" t="s">
        <v>2135</v>
      </c>
      <c r="E119" s="832" t="s">
        <v>2154</v>
      </c>
      <c r="F119" s="832" t="s">
        <v>2186</v>
      </c>
      <c r="G119" s="832" t="s">
        <v>2187</v>
      </c>
      <c r="H119" s="849">
        <v>103</v>
      </c>
      <c r="I119" s="849">
        <v>60083.34</v>
      </c>
      <c r="J119" s="832">
        <v>0.59537582793564503</v>
      </c>
      <c r="K119" s="832">
        <v>583.33339805825244</v>
      </c>
      <c r="L119" s="849">
        <v>173</v>
      </c>
      <c r="M119" s="849">
        <v>100916.66</v>
      </c>
      <c r="N119" s="832">
        <v>1</v>
      </c>
      <c r="O119" s="832">
        <v>583.33329479768793</v>
      </c>
      <c r="P119" s="849">
        <v>133</v>
      </c>
      <c r="Q119" s="849">
        <v>77583.34</v>
      </c>
      <c r="R119" s="837">
        <v>0.76878624401560647</v>
      </c>
      <c r="S119" s="850">
        <v>583.33338345864661</v>
      </c>
    </row>
    <row r="120" spans="1:19" ht="14.4" customHeight="1" x14ac:dyDescent="0.3">
      <c r="A120" s="831"/>
      <c r="B120" s="832" t="s">
        <v>2157</v>
      </c>
      <c r="C120" s="832" t="s">
        <v>2138</v>
      </c>
      <c r="D120" s="832" t="s">
        <v>2135</v>
      </c>
      <c r="E120" s="832" t="s">
        <v>2154</v>
      </c>
      <c r="F120" s="832" t="s">
        <v>2188</v>
      </c>
      <c r="G120" s="832" t="s">
        <v>2189</v>
      </c>
      <c r="H120" s="849">
        <v>49</v>
      </c>
      <c r="I120" s="849">
        <v>22866.67</v>
      </c>
      <c r="J120" s="832">
        <v>0.89090945218427331</v>
      </c>
      <c r="K120" s="832">
        <v>466.66673469387752</v>
      </c>
      <c r="L120" s="849">
        <v>55</v>
      </c>
      <c r="M120" s="849">
        <v>25666.659999999996</v>
      </c>
      <c r="N120" s="832">
        <v>1</v>
      </c>
      <c r="O120" s="832">
        <v>466.66654545454537</v>
      </c>
      <c r="P120" s="849">
        <v>41</v>
      </c>
      <c r="Q120" s="849">
        <v>19133.34</v>
      </c>
      <c r="R120" s="837">
        <v>0.7454549988194803</v>
      </c>
      <c r="S120" s="850">
        <v>466.6668292682927</v>
      </c>
    </row>
    <row r="121" spans="1:19" ht="14.4" customHeight="1" x14ac:dyDescent="0.3">
      <c r="A121" s="831"/>
      <c r="B121" s="832" t="s">
        <v>2157</v>
      </c>
      <c r="C121" s="832" t="s">
        <v>2138</v>
      </c>
      <c r="D121" s="832" t="s">
        <v>2135</v>
      </c>
      <c r="E121" s="832" t="s">
        <v>2154</v>
      </c>
      <c r="F121" s="832" t="s">
        <v>2190</v>
      </c>
      <c r="G121" s="832" t="s">
        <v>2189</v>
      </c>
      <c r="H121" s="849">
        <v>6</v>
      </c>
      <c r="I121" s="849">
        <v>6000</v>
      </c>
      <c r="J121" s="832">
        <v>0.35294117647058826</v>
      </c>
      <c r="K121" s="832">
        <v>1000</v>
      </c>
      <c r="L121" s="849">
        <v>17</v>
      </c>
      <c r="M121" s="849">
        <v>17000</v>
      </c>
      <c r="N121" s="832">
        <v>1</v>
      </c>
      <c r="O121" s="832">
        <v>1000</v>
      </c>
      <c r="P121" s="849">
        <v>15</v>
      </c>
      <c r="Q121" s="849">
        <v>15000</v>
      </c>
      <c r="R121" s="837">
        <v>0.88235294117647056</v>
      </c>
      <c r="S121" s="850">
        <v>1000</v>
      </c>
    </row>
    <row r="122" spans="1:19" ht="14.4" customHeight="1" x14ac:dyDescent="0.3">
      <c r="A122" s="831"/>
      <c r="B122" s="832" t="s">
        <v>2157</v>
      </c>
      <c r="C122" s="832" t="s">
        <v>2138</v>
      </c>
      <c r="D122" s="832" t="s">
        <v>2135</v>
      </c>
      <c r="E122" s="832" t="s">
        <v>2154</v>
      </c>
      <c r="F122" s="832" t="s">
        <v>2193</v>
      </c>
      <c r="G122" s="832" t="s">
        <v>2194</v>
      </c>
      <c r="H122" s="849"/>
      <c r="I122" s="849"/>
      <c r="J122" s="832"/>
      <c r="K122" s="832"/>
      <c r="L122" s="849">
        <v>3</v>
      </c>
      <c r="M122" s="849">
        <v>150</v>
      </c>
      <c r="N122" s="832">
        <v>1</v>
      </c>
      <c r="O122" s="832">
        <v>50</v>
      </c>
      <c r="P122" s="849">
        <v>4</v>
      </c>
      <c r="Q122" s="849">
        <v>244.44</v>
      </c>
      <c r="R122" s="837">
        <v>1.6295999999999999</v>
      </c>
      <c r="S122" s="850">
        <v>61.11</v>
      </c>
    </row>
    <row r="123" spans="1:19" ht="14.4" customHeight="1" x14ac:dyDescent="0.3">
      <c r="A123" s="831"/>
      <c r="B123" s="832" t="s">
        <v>2157</v>
      </c>
      <c r="C123" s="832" t="s">
        <v>2138</v>
      </c>
      <c r="D123" s="832" t="s">
        <v>2135</v>
      </c>
      <c r="E123" s="832" t="s">
        <v>2154</v>
      </c>
      <c r="F123" s="832" t="s">
        <v>2195</v>
      </c>
      <c r="G123" s="832" t="s">
        <v>2196</v>
      </c>
      <c r="H123" s="849">
        <v>1</v>
      </c>
      <c r="I123" s="849">
        <v>5.5600000000000005</v>
      </c>
      <c r="J123" s="832">
        <v>0.50045004500450052</v>
      </c>
      <c r="K123" s="832">
        <v>5.5600000000000005</v>
      </c>
      <c r="L123" s="849">
        <v>2</v>
      </c>
      <c r="M123" s="849">
        <v>11.11</v>
      </c>
      <c r="N123" s="832">
        <v>1</v>
      </c>
      <c r="O123" s="832">
        <v>5.5549999999999997</v>
      </c>
      <c r="P123" s="849"/>
      <c r="Q123" s="849"/>
      <c r="R123" s="837"/>
      <c r="S123" s="850"/>
    </row>
    <row r="124" spans="1:19" ht="14.4" customHeight="1" x14ac:dyDescent="0.3">
      <c r="A124" s="831"/>
      <c r="B124" s="832" t="s">
        <v>2157</v>
      </c>
      <c r="C124" s="832" t="s">
        <v>2138</v>
      </c>
      <c r="D124" s="832" t="s">
        <v>2135</v>
      </c>
      <c r="E124" s="832" t="s">
        <v>2154</v>
      </c>
      <c r="F124" s="832" t="s">
        <v>2201</v>
      </c>
      <c r="G124" s="832" t="s">
        <v>2202</v>
      </c>
      <c r="H124" s="849">
        <v>5</v>
      </c>
      <c r="I124" s="849">
        <v>1527.79</v>
      </c>
      <c r="J124" s="832">
        <v>2.4999836366016495</v>
      </c>
      <c r="K124" s="832">
        <v>305.55799999999999</v>
      </c>
      <c r="L124" s="849">
        <v>2</v>
      </c>
      <c r="M124" s="849">
        <v>611.12</v>
      </c>
      <c r="N124" s="832">
        <v>1</v>
      </c>
      <c r="O124" s="832">
        <v>305.56</v>
      </c>
      <c r="P124" s="849">
        <v>6</v>
      </c>
      <c r="Q124" s="849">
        <v>1833.35</v>
      </c>
      <c r="R124" s="837">
        <v>2.9999836366016495</v>
      </c>
      <c r="S124" s="850">
        <v>305.55833333333334</v>
      </c>
    </row>
    <row r="125" spans="1:19" ht="14.4" customHeight="1" x14ac:dyDescent="0.3">
      <c r="A125" s="831"/>
      <c r="B125" s="832" t="s">
        <v>2157</v>
      </c>
      <c r="C125" s="832" t="s">
        <v>2138</v>
      </c>
      <c r="D125" s="832" t="s">
        <v>2135</v>
      </c>
      <c r="E125" s="832" t="s">
        <v>2154</v>
      </c>
      <c r="F125" s="832" t="s">
        <v>2205</v>
      </c>
      <c r="G125" s="832" t="s">
        <v>2206</v>
      </c>
      <c r="H125" s="849">
        <v>65</v>
      </c>
      <c r="I125" s="849">
        <v>29611.11</v>
      </c>
      <c r="J125" s="832">
        <v>0.86666629593510403</v>
      </c>
      <c r="K125" s="832">
        <v>455.55553846153845</v>
      </c>
      <c r="L125" s="849">
        <v>75</v>
      </c>
      <c r="M125" s="849">
        <v>34166.68</v>
      </c>
      <c r="N125" s="832">
        <v>1</v>
      </c>
      <c r="O125" s="832">
        <v>455.55573333333336</v>
      </c>
      <c r="P125" s="849">
        <v>145</v>
      </c>
      <c r="Q125" s="849">
        <v>66055.55</v>
      </c>
      <c r="R125" s="837">
        <v>1.9333324162605205</v>
      </c>
      <c r="S125" s="850">
        <v>455.55551724137933</v>
      </c>
    </row>
    <row r="126" spans="1:19" ht="14.4" customHeight="1" x14ac:dyDescent="0.3">
      <c r="A126" s="831"/>
      <c r="B126" s="832" t="s">
        <v>2157</v>
      </c>
      <c r="C126" s="832" t="s">
        <v>2138</v>
      </c>
      <c r="D126" s="832" t="s">
        <v>2135</v>
      </c>
      <c r="E126" s="832" t="s">
        <v>2154</v>
      </c>
      <c r="F126" s="832" t="s">
        <v>2207</v>
      </c>
      <c r="G126" s="832" t="s">
        <v>2208</v>
      </c>
      <c r="H126" s="849">
        <v>1</v>
      </c>
      <c r="I126" s="849">
        <v>58.89</v>
      </c>
      <c r="J126" s="832"/>
      <c r="K126" s="832">
        <v>58.89</v>
      </c>
      <c r="L126" s="849"/>
      <c r="M126" s="849"/>
      <c r="N126" s="832"/>
      <c r="O126" s="832"/>
      <c r="P126" s="849"/>
      <c r="Q126" s="849"/>
      <c r="R126" s="837"/>
      <c r="S126" s="850"/>
    </row>
    <row r="127" spans="1:19" ht="14.4" customHeight="1" x14ac:dyDescent="0.3">
      <c r="A127" s="831"/>
      <c r="B127" s="832" t="s">
        <v>2157</v>
      </c>
      <c r="C127" s="832" t="s">
        <v>2138</v>
      </c>
      <c r="D127" s="832" t="s">
        <v>2135</v>
      </c>
      <c r="E127" s="832" t="s">
        <v>2154</v>
      </c>
      <c r="F127" s="832" t="s">
        <v>2209</v>
      </c>
      <c r="G127" s="832" t="s">
        <v>2210</v>
      </c>
      <c r="H127" s="849">
        <v>17</v>
      </c>
      <c r="I127" s="849">
        <v>1322.22</v>
      </c>
      <c r="J127" s="832">
        <v>0.84999614286816327</v>
      </c>
      <c r="K127" s="832">
        <v>77.777647058823533</v>
      </c>
      <c r="L127" s="849">
        <v>20</v>
      </c>
      <c r="M127" s="849">
        <v>1555.56</v>
      </c>
      <c r="N127" s="832">
        <v>1</v>
      </c>
      <c r="O127" s="832">
        <v>77.777999999999992</v>
      </c>
      <c r="P127" s="849">
        <v>37</v>
      </c>
      <c r="Q127" s="849">
        <v>2877.78</v>
      </c>
      <c r="R127" s="837">
        <v>1.8499961428681635</v>
      </c>
      <c r="S127" s="850">
        <v>77.777837837837836</v>
      </c>
    </row>
    <row r="128" spans="1:19" ht="14.4" customHeight="1" x14ac:dyDescent="0.3">
      <c r="A128" s="831"/>
      <c r="B128" s="832" t="s">
        <v>2157</v>
      </c>
      <c r="C128" s="832" t="s">
        <v>2138</v>
      </c>
      <c r="D128" s="832" t="s">
        <v>2135</v>
      </c>
      <c r="E128" s="832" t="s">
        <v>2154</v>
      </c>
      <c r="F128" s="832" t="s">
        <v>2236</v>
      </c>
      <c r="G128" s="832" t="s">
        <v>2237</v>
      </c>
      <c r="H128" s="849">
        <v>3</v>
      </c>
      <c r="I128" s="849">
        <v>2100</v>
      </c>
      <c r="J128" s="832">
        <v>3</v>
      </c>
      <c r="K128" s="832">
        <v>700</v>
      </c>
      <c r="L128" s="849">
        <v>1</v>
      </c>
      <c r="M128" s="849">
        <v>700</v>
      </c>
      <c r="N128" s="832">
        <v>1</v>
      </c>
      <c r="O128" s="832">
        <v>700</v>
      </c>
      <c r="P128" s="849"/>
      <c r="Q128" s="849"/>
      <c r="R128" s="837"/>
      <c r="S128" s="850"/>
    </row>
    <row r="129" spans="1:19" ht="14.4" customHeight="1" x14ac:dyDescent="0.3">
      <c r="A129" s="831"/>
      <c r="B129" s="832" t="s">
        <v>2157</v>
      </c>
      <c r="C129" s="832" t="s">
        <v>2138</v>
      </c>
      <c r="D129" s="832" t="s">
        <v>2135</v>
      </c>
      <c r="E129" s="832" t="s">
        <v>2154</v>
      </c>
      <c r="F129" s="832" t="s">
        <v>2213</v>
      </c>
      <c r="G129" s="832" t="s">
        <v>2214</v>
      </c>
      <c r="H129" s="849">
        <v>185</v>
      </c>
      <c r="I129" s="849">
        <v>17472.23</v>
      </c>
      <c r="J129" s="832">
        <v>0.77405899818449386</v>
      </c>
      <c r="K129" s="832">
        <v>94.444486486486483</v>
      </c>
      <c r="L129" s="849">
        <v>239</v>
      </c>
      <c r="M129" s="849">
        <v>22572.220000000005</v>
      </c>
      <c r="N129" s="832">
        <v>1</v>
      </c>
      <c r="O129" s="832">
        <v>94.444435146443539</v>
      </c>
      <c r="P129" s="849">
        <v>388</v>
      </c>
      <c r="Q129" s="849">
        <v>36644.449999999997</v>
      </c>
      <c r="R129" s="837">
        <v>1.623431368292529</v>
      </c>
      <c r="S129" s="850">
        <v>94.444458762886597</v>
      </c>
    </row>
    <row r="130" spans="1:19" ht="14.4" customHeight="1" x14ac:dyDescent="0.3">
      <c r="A130" s="831"/>
      <c r="B130" s="832" t="s">
        <v>2157</v>
      </c>
      <c r="C130" s="832" t="s">
        <v>2138</v>
      </c>
      <c r="D130" s="832" t="s">
        <v>2135</v>
      </c>
      <c r="E130" s="832" t="s">
        <v>2154</v>
      </c>
      <c r="F130" s="832" t="s">
        <v>2217</v>
      </c>
      <c r="G130" s="832" t="s">
        <v>2218</v>
      </c>
      <c r="H130" s="849">
        <v>43</v>
      </c>
      <c r="I130" s="849">
        <v>4156.67</v>
      </c>
      <c r="J130" s="832">
        <v>1.6538430932543944</v>
      </c>
      <c r="K130" s="832">
        <v>96.666744186046515</v>
      </c>
      <c r="L130" s="849">
        <v>26</v>
      </c>
      <c r="M130" s="849">
        <v>2513.34</v>
      </c>
      <c r="N130" s="832">
        <v>1</v>
      </c>
      <c r="O130" s="832">
        <v>96.666923076923084</v>
      </c>
      <c r="P130" s="849">
        <v>8</v>
      </c>
      <c r="Q130" s="849">
        <v>773.32999999999993</v>
      </c>
      <c r="R130" s="837">
        <v>0.30769016527807613</v>
      </c>
      <c r="S130" s="850">
        <v>96.666249999999991</v>
      </c>
    </row>
    <row r="131" spans="1:19" ht="14.4" customHeight="1" x14ac:dyDescent="0.3">
      <c r="A131" s="831"/>
      <c r="B131" s="832" t="s">
        <v>2157</v>
      </c>
      <c r="C131" s="832" t="s">
        <v>2138</v>
      </c>
      <c r="D131" s="832" t="s">
        <v>2135</v>
      </c>
      <c r="E131" s="832" t="s">
        <v>2154</v>
      </c>
      <c r="F131" s="832" t="s">
        <v>2221</v>
      </c>
      <c r="G131" s="832" t="s">
        <v>2222</v>
      </c>
      <c r="H131" s="849">
        <v>490</v>
      </c>
      <c r="I131" s="849">
        <v>628833.34</v>
      </c>
      <c r="J131" s="832">
        <v>1.0425531967805848</v>
      </c>
      <c r="K131" s="832">
        <v>1283.3333469387755</v>
      </c>
      <c r="L131" s="849">
        <v>470</v>
      </c>
      <c r="M131" s="849">
        <v>603166.66999999993</v>
      </c>
      <c r="N131" s="832">
        <v>1</v>
      </c>
      <c r="O131" s="832">
        <v>1283.3333404255318</v>
      </c>
      <c r="P131" s="849">
        <v>511</v>
      </c>
      <c r="Q131" s="849">
        <v>655783.32999999996</v>
      </c>
      <c r="R131" s="837">
        <v>1.0872340310183255</v>
      </c>
      <c r="S131" s="850">
        <v>1283.333326810176</v>
      </c>
    </row>
    <row r="132" spans="1:19" ht="14.4" customHeight="1" x14ac:dyDescent="0.3">
      <c r="A132" s="831"/>
      <c r="B132" s="832" t="s">
        <v>2157</v>
      </c>
      <c r="C132" s="832" t="s">
        <v>2138</v>
      </c>
      <c r="D132" s="832" t="s">
        <v>2135</v>
      </c>
      <c r="E132" s="832" t="s">
        <v>2154</v>
      </c>
      <c r="F132" s="832" t="s">
        <v>2240</v>
      </c>
      <c r="G132" s="832" t="s">
        <v>2241</v>
      </c>
      <c r="H132" s="849">
        <v>18</v>
      </c>
      <c r="I132" s="849">
        <v>8400</v>
      </c>
      <c r="J132" s="832">
        <v>2.2500020089303652</v>
      </c>
      <c r="K132" s="832">
        <v>466.66666666666669</v>
      </c>
      <c r="L132" s="849">
        <v>8</v>
      </c>
      <c r="M132" s="849">
        <v>3733.33</v>
      </c>
      <c r="N132" s="832">
        <v>1</v>
      </c>
      <c r="O132" s="832">
        <v>466.66624999999999</v>
      </c>
      <c r="P132" s="849">
        <v>12</v>
      </c>
      <c r="Q132" s="849">
        <v>5600</v>
      </c>
      <c r="R132" s="837">
        <v>1.50000133928691</v>
      </c>
      <c r="S132" s="850">
        <v>466.66666666666669</v>
      </c>
    </row>
    <row r="133" spans="1:19" ht="14.4" customHeight="1" x14ac:dyDescent="0.3">
      <c r="A133" s="831"/>
      <c r="B133" s="832" t="s">
        <v>2157</v>
      </c>
      <c r="C133" s="832" t="s">
        <v>2138</v>
      </c>
      <c r="D133" s="832" t="s">
        <v>2135</v>
      </c>
      <c r="E133" s="832" t="s">
        <v>2154</v>
      </c>
      <c r="F133" s="832" t="s">
        <v>2229</v>
      </c>
      <c r="G133" s="832" t="s">
        <v>2196</v>
      </c>
      <c r="H133" s="849"/>
      <c r="I133" s="849"/>
      <c r="J133" s="832"/>
      <c r="K133" s="832"/>
      <c r="L133" s="849"/>
      <c r="M133" s="849"/>
      <c r="N133" s="832"/>
      <c r="O133" s="832"/>
      <c r="P133" s="849">
        <v>1</v>
      </c>
      <c r="Q133" s="849">
        <v>5.5600000000000005</v>
      </c>
      <c r="R133" s="837"/>
      <c r="S133" s="850">
        <v>5.5600000000000005</v>
      </c>
    </row>
    <row r="134" spans="1:19" ht="14.4" customHeight="1" x14ac:dyDescent="0.3">
      <c r="A134" s="831"/>
      <c r="B134" s="832" t="s">
        <v>2157</v>
      </c>
      <c r="C134" s="832" t="s">
        <v>2138</v>
      </c>
      <c r="D134" s="832" t="s">
        <v>2135</v>
      </c>
      <c r="E134" s="832" t="s">
        <v>2154</v>
      </c>
      <c r="F134" s="832" t="s">
        <v>2234</v>
      </c>
      <c r="G134" s="832" t="s">
        <v>2235</v>
      </c>
      <c r="H134" s="849"/>
      <c r="I134" s="849"/>
      <c r="J134" s="832"/>
      <c r="K134" s="832"/>
      <c r="L134" s="849"/>
      <c r="M134" s="849"/>
      <c r="N134" s="832"/>
      <c r="O134" s="832"/>
      <c r="P134" s="849">
        <v>3</v>
      </c>
      <c r="Q134" s="849">
        <v>350</v>
      </c>
      <c r="R134" s="837"/>
      <c r="S134" s="850">
        <v>116.66666666666667</v>
      </c>
    </row>
    <row r="135" spans="1:19" ht="14.4" customHeight="1" x14ac:dyDescent="0.3">
      <c r="A135" s="831"/>
      <c r="B135" s="832" t="s">
        <v>2157</v>
      </c>
      <c r="C135" s="832" t="s">
        <v>2138</v>
      </c>
      <c r="D135" s="832" t="s">
        <v>2142</v>
      </c>
      <c r="E135" s="832" t="s">
        <v>2154</v>
      </c>
      <c r="F135" s="832" t="s">
        <v>2182</v>
      </c>
      <c r="G135" s="832" t="s">
        <v>2183</v>
      </c>
      <c r="H135" s="849"/>
      <c r="I135" s="849"/>
      <c r="J135" s="832"/>
      <c r="K135" s="832"/>
      <c r="L135" s="849">
        <v>8</v>
      </c>
      <c r="M135" s="849">
        <v>2400</v>
      </c>
      <c r="N135" s="832">
        <v>1</v>
      </c>
      <c r="O135" s="832">
        <v>300</v>
      </c>
      <c r="P135" s="849"/>
      <c r="Q135" s="849"/>
      <c r="R135" s="837"/>
      <c r="S135" s="850"/>
    </row>
    <row r="136" spans="1:19" ht="14.4" customHeight="1" x14ac:dyDescent="0.3">
      <c r="A136" s="831"/>
      <c r="B136" s="832" t="s">
        <v>2157</v>
      </c>
      <c r="C136" s="832" t="s">
        <v>2138</v>
      </c>
      <c r="D136" s="832" t="s">
        <v>2142</v>
      </c>
      <c r="E136" s="832" t="s">
        <v>2154</v>
      </c>
      <c r="F136" s="832" t="s">
        <v>2186</v>
      </c>
      <c r="G136" s="832" t="s">
        <v>2187</v>
      </c>
      <c r="H136" s="849"/>
      <c r="I136" s="849"/>
      <c r="J136" s="832"/>
      <c r="K136" s="832"/>
      <c r="L136" s="849">
        <v>6</v>
      </c>
      <c r="M136" s="849">
        <v>3500</v>
      </c>
      <c r="N136" s="832">
        <v>1</v>
      </c>
      <c r="O136" s="832">
        <v>583.33333333333337</v>
      </c>
      <c r="P136" s="849"/>
      <c r="Q136" s="849"/>
      <c r="R136" s="837"/>
      <c r="S136" s="850"/>
    </row>
    <row r="137" spans="1:19" ht="14.4" customHeight="1" x14ac:dyDescent="0.3">
      <c r="A137" s="831"/>
      <c r="B137" s="832" t="s">
        <v>2157</v>
      </c>
      <c r="C137" s="832" t="s">
        <v>2138</v>
      </c>
      <c r="D137" s="832" t="s">
        <v>2142</v>
      </c>
      <c r="E137" s="832" t="s">
        <v>2154</v>
      </c>
      <c r="F137" s="832" t="s">
        <v>2205</v>
      </c>
      <c r="G137" s="832" t="s">
        <v>2206</v>
      </c>
      <c r="H137" s="849"/>
      <c r="I137" s="849"/>
      <c r="J137" s="832"/>
      <c r="K137" s="832"/>
      <c r="L137" s="849">
        <v>1</v>
      </c>
      <c r="M137" s="849">
        <v>455.56</v>
      </c>
      <c r="N137" s="832">
        <v>1</v>
      </c>
      <c r="O137" s="832">
        <v>455.56</v>
      </c>
      <c r="P137" s="849"/>
      <c r="Q137" s="849"/>
      <c r="R137" s="837"/>
      <c r="S137" s="850"/>
    </row>
    <row r="138" spans="1:19" ht="14.4" customHeight="1" x14ac:dyDescent="0.3">
      <c r="A138" s="831"/>
      <c r="B138" s="832" t="s">
        <v>2157</v>
      </c>
      <c r="C138" s="832" t="s">
        <v>2138</v>
      </c>
      <c r="D138" s="832" t="s">
        <v>1094</v>
      </c>
      <c r="E138" s="832" t="s">
        <v>2154</v>
      </c>
      <c r="F138" s="832" t="s">
        <v>2182</v>
      </c>
      <c r="G138" s="832" t="s">
        <v>2183</v>
      </c>
      <c r="H138" s="849"/>
      <c r="I138" s="849"/>
      <c r="J138" s="832"/>
      <c r="K138" s="832"/>
      <c r="L138" s="849">
        <v>6</v>
      </c>
      <c r="M138" s="849">
        <v>1800</v>
      </c>
      <c r="N138" s="832">
        <v>1</v>
      </c>
      <c r="O138" s="832">
        <v>300</v>
      </c>
      <c r="P138" s="849">
        <v>12</v>
      </c>
      <c r="Q138" s="849">
        <v>6600</v>
      </c>
      <c r="R138" s="837">
        <v>3.6666666666666665</v>
      </c>
      <c r="S138" s="850">
        <v>550</v>
      </c>
    </row>
    <row r="139" spans="1:19" ht="14.4" customHeight="1" x14ac:dyDescent="0.3">
      <c r="A139" s="831"/>
      <c r="B139" s="832" t="s">
        <v>2157</v>
      </c>
      <c r="C139" s="832" t="s">
        <v>2138</v>
      </c>
      <c r="D139" s="832" t="s">
        <v>1094</v>
      </c>
      <c r="E139" s="832" t="s">
        <v>2154</v>
      </c>
      <c r="F139" s="832" t="s">
        <v>2186</v>
      </c>
      <c r="G139" s="832" t="s">
        <v>2187</v>
      </c>
      <c r="H139" s="849"/>
      <c r="I139" s="849"/>
      <c r="J139" s="832"/>
      <c r="K139" s="832"/>
      <c r="L139" s="849">
        <v>1</v>
      </c>
      <c r="M139" s="849">
        <v>583.33000000000004</v>
      </c>
      <c r="N139" s="832">
        <v>1</v>
      </c>
      <c r="O139" s="832">
        <v>583.33000000000004</v>
      </c>
      <c r="P139" s="849">
        <v>7</v>
      </c>
      <c r="Q139" s="849">
        <v>4083.33</v>
      </c>
      <c r="R139" s="837">
        <v>7.0000342859102043</v>
      </c>
      <c r="S139" s="850">
        <v>583.33285714285716</v>
      </c>
    </row>
    <row r="140" spans="1:19" ht="14.4" customHeight="1" x14ac:dyDescent="0.3">
      <c r="A140" s="831"/>
      <c r="B140" s="832" t="s">
        <v>2157</v>
      </c>
      <c r="C140" s="832" t="s">
        <v>2138</v>
      </c>
      <c r="D140" s="832" t="s">
        <v>1094</v>
      </c>
      <c r="E140" s="832" t="s">
        <v>2154</v>
      </c>
      <c r="F140" s="832" t="s">
        <v>2217</v>
      </c>
      <c r="G140" s="832" t="s">
        <v>2218</v>
      </c>
      <c r="H140" s="849"/>
      <c r="I140" s="849"/>
      <c r="J140" s="832"/>
      <c r="K140" s="832"/>
      <c r="L140" s="849"/>
      <c r="M140" s="849"/>
      <c r="N140" s="832"/>
      <c r="O140" s="832"/>
      <c r="P140" s="849">
        <v>16</v>
      </c>
      <c r="Q140" s="849">
        <v>1546.66</v>
      </c>
      <c r="R140" s="837"/>
      <c r="S140" s="850">
        <v>96.666250000000005</v>
      </c>
    </row>
    <row r="141" spans="1:19" ht="14.4" customHeight="1" x14ac:dyDescent="0.3">
      <c r="A141" s="831"/>
      <c r="B141" s="832" t="s">
        <v>2157</v>
      </c>
      <c r="C141" s="832" t="s">
        <v>2138</v>
      </c>
      <c r="D141" s="832" t="s">
        <v>1094</v>
      </c>
      <c r="E141" s="832" t="s">
        <v>2154</v>
      </c>
      <c r="F141" s="832" t="s">
        <v>2238</v>
      </c>
      <c r="G141" s="832" t="s">
        <v>2239</v>
      </c>
      <c r="H141" s="849"/>
      <c r="I141" s="849"/>
      <c r="J141" s="832"/>
      <c r="K141" s="832"/>
      <c r="L141" s="849"/>
      <c r="M141" s="849"/>
      <c r="N141" s="832"/>
      <c r="O141" s="832"/>
      <c r="P141" s="849">
        <v>4</v>
      </c>
      <c r="Q141" s="849">
        <v>1733.33</v>
      </c>
      <c r="R141" s="837"/>
      <c r="S141" s="850">
        <v>433.33249999999998</v>
      </c>
    </row>
    <row r="142" spans="1:19" ht="14.4" customHeight="1" x14ac:dyDescent="0.3">
      <c r="A142" s="831"/>
      <c r="B142" s="832" t="s">
        <v>2157</v>
      </c>
      <c r="C142" s="832" t="s">
        <v>2138</v>
      </c>
      <c r="D142" s="832" t="s">
        <v>1094</v>
      </c>
      <c r="E142" s="832" t="s">
        <v>2154</v>
      </c>
      <c r="F142" s="832" t="s">
        <v>2221</v>
      </c>
      <c r="G142" s="832" t="s">
        <v>2222</v>
      </c>
      <c r="H142" s="849"/>
      <c r="I142" s="849"/>
      <c r="J142" s="832"/>
      <c r="K142" s="832"/>
      <c r="L142" s="849"/>
      <c r="M142" s="849"/>
      <c r="N142" s="832"/>
      <c r="O142" s="832"/>
      <c r="P142" s="849">
        <v>1</v>
      </c>
      <c r="Q142" s="849">
        <v>1283.33</v>
      </c>
      <c r="R142" s="837"/>
      <c r="S142" s="850">
        <v>1283.33</v>
      </c>
    </row>
    <row r="143" spans="1:19" ht="14.4" customHeight="1" x14ac:dyDescent="0.3">
      <c r="A143" s="831"/>
      <c r="B143" s="832" t="s">
        <v>2157</v>
      </c>
      <c r="C143" s="832" t="s">
        <v>2138</v>
      </c>
      <c r="D143" s="832" t="s">
        <v>1094</v>
      </c>
      <c r="E143" s="832" t="s">
        <v>2154</v>
      </c>
      <c r="F143" s="832" t="s">
        <v>2234</v>
      </c>
      <c r="G143" s="832" t="s">
        <v>2235</v>
      </c>
      <c r="H143" s="849"/>
      <c r="I143" s="849"/>
      <c r="J143" s="832"/>
      <c r="K143" s="832"/>
      <c r="L143" s="849"/>
      <c r="M143" s="849"/>
      <c r="N143" s="832"/>
      <c r="O143" s="832"/>
      <c r="P143" s="849">
        <v>0</v>
      </c>
      <c r="Q143" s="849">
        <v>0</v>
      </c>
      <c r="R143" s="837"/>
      <c r="S143" s="850"/>
    </row>
    <row r="144" spans="1:19" ht="14.4" customHeight="1" x14ac:dyDescent="0.3">
      <c r="A144" s="831"/>
      <c r="B144" s="832" t="s">
        <v>2157</v>
      </c>
      <c r="C144" s="832" t="s">
        <v>580</v>
      </c>
      <c r="D144" s="832" t="s">
        <v>1073</v>
      </c>
      <c r="E144" s="832" t="s">
        <v>2154</v>
      </c>
      <c r="F144" s="832" t="s">
        <v>2176</v>
      </c>
      <c r="G144" s="832" t="s">
        <v>2177</v>
      </c>
      <c r="H144" s="849">
        <v>1</v>
      </c>
      <c r="I144" s="849">
        <v>77.78</v>
      </c>
      <c r="J144" s="832"/>
      <c r="K144" s="832">
        <v>77.78</v>
      </c>
      <c r="L144" s="849"/>
      <c r="M144" s="849"/>
      <c r="N144" s="832"/>
      <c r="O144" s="832"/>
      <c r="P144" s="849">
        <v>2</v>
      </c>
      <c r="Q144" s="849">
        <v>155.56</v>
      </c>
      <c r="R144" s="837"/>
      <c r="S144" s="850">
        <v>77.78</v>
      </c>
    </row>
    <row r="145" spans="1:19" ht="14.4" customHeight="1" x14ac:dyDescent="0.3">
      <c r="A145" s="831"/>
      <c r="B145" s="832" t="s">
        <v>2157</v>
      </c>
      <c r="C145" s="832" t="s">
        <v>580</v>
      </c>
      <c r="D145" s="832" t="s">
        <v>1073</v>
      </c>
      <c r="E145" s="832" t="s">
        <v>2154</v>
      </c>
      <c r="F145" s="832" t="s">
        <v>2180</v>
      </c>
      <c r="G145" s="832" t="s">
        <v>2181</v>
      </c>
      <c r="H145" s="849">
        <v>3</v>
      </c>
      <c r="I145" s="849">
        <v>350</v>
      </c>
      <c r="J145" s="832"/>
      <c r="K145" s="832">
        <v>116.66666666666667</v>
      </c>
      <c r="L145" s="849"/>
      <c r="M145" s="849"/>
      <c r="N145" s="832"/>
      <c r="O145" s="832"/>
      <c r="P145" s="849">
        <v>2</v>
      </c>
      <c r="Q145" s="849">
        <v>233.33</v>
      </c>
      <c r="R145" s="837"/>
      <c r="S145" s="850">
        <v>116.66500000000001</v>
      </c>
    </row>
    <row r="146" spans="1:19" ht="14.4" customHeight="1" x14ac:dyDescent="0.3">
      <c r="A146" s="831"/>
      <c r="B146" s="832" t="s">
        <v>2157</v>
      </c>
      <c r="C146" s="832" t="s">
        <v>580</v>
      </c>
      <c r="D146" s="832" t="s">
        <v>1073</v>
      </c>
      <c r="E146" s="832" t="s">
        <v>2154</v>
      </c>
      <c r="F146" s="832" t="s">
        <v>2184</v>
      </c>
      <c r="G146" s="832" t="s">
        <v>2185</v>
      </c>
      <c r="H146" s="849"/>
      <c r="I146" s="849"/>
      <c r="J146" s="832"/>
      <c r="K146" s="832"/>
      <c r="L146" s="849"/>
      <c r="M146" s="849"/>
      <c r="N146" s="832"/>
      <c r="O146" s="832"/>
      <c r="P146" s="849">
        <v>2</v>
      </c>
      <c r="Q146" s="849">
        <v>444.44</v>
      </c>
      <c r="R146" s="837"/>
      <c r="S146" s="850">
        <v>222.22</v>
      </c>
    </row>
    <row r="147" spans="1:19" ht="14.4" customHeight="1" x14ac:dyDescent="0.3">
      <c r="A147" s="831"/>
      <c r="B147" s="832" t="s">
        <v>2157</v>
      </c>
      <c r="C147" s="832" t="s">
        <v>580</v>
      </c>
      <c r="D147" s="832" t="s">
        <v>1073</v>
      </c>
      <c r="E147" s="832" t="s">
        <v>2154</v>
      </c>
      <c r="F147" s="832" t="s">
        <v>2193</v>
      </c>
      <c r="G147" s="832" t="s">
        <v>2194</v>
      </c>
      <c r="H147" s="849"/>
      <c r="I147" s="849"/>
      <c r="J147" s="832"/>
      <c r="K147" s="832"/>
      <c r="L147" s="849">
        <v>3</v>
      </c>
      <c r="M147" s="849">
        <v>150</v>
      </c>
      <c r="N147" s="832">
        <v>1</v>
      </c>
      <c r="O147" s="832">
        <v>50</v>
      </c>
      <c r="P147" s="849">
        <v>2</v>
      </c>
      <c r="Q147" s="849">
        <v>122.22</v>
      </c>
      <c r="R147" s="837">
        <v>0.81479999999999997</v>
      </c>
      <c r="S147" s="850">
        <v>61.11</v>
      </c>
    </row>
    <row r="148" spans="1:19" ht="14.4" customHeight="1" x14ac:dyDescent="0.3">
      <c r="A148" s="831"/>
      <c r="B148" s="832" t="s">
        <v>2157</v>
      </c>
      <c r="C148" s="832" t="s">
        <v>580</v>
      </c>
      <c r="D148" s="832" t="s">
        <v>1073</v>
      </c>
      <c r="E148" s="832" t="s">
        <v>2154</v>
      </c>
      <c r="F148" s="832" t="s">
        <v>2213</v>
      </c>
      <c r="G148" s="832" t="s">
        <v>2214</v>
      </c>
      <c r="H148" s="849">
        <v>1</v>
      </c>
      <c r="I148" s="849">
        <v>94.44</v>
      </c>
      <c r="J148" s="832">
        <v>1</v>
      </c>
      <c r="K148" s="832">
        <v>94.44</v>
      </c>
      <c r="L148" s="849">
        <v>1</v>
      </c>
      <c r="M148" s="849">
        <v>94.44</v>
      </c>
      <c r="N148" s="832">
        <v>1</v>
      </c>
      <c r="O148" s="832">
        <v>94.44</v>
      </c>
      <c r="P148" s="849">
        <v>2</v>
      </c>
      <c r="Q148" s="849">
        <v>188.89</v>
      </c>
      <c r="R148" s="837">
        <v>2.0001058873358746</v>
      </c>
      <c r="S148" s="850">
        <v>94.444999999999993</v>
      </c>
    </row>
    <row r="149" spans="1:19" ht="14.4" customHeight="1" x14ac:dyDescent="0.3">
      <c r="A149" s="831"/>
      <c r="B149" s="832" t="s">
        <v>2157</v>
      </c>
      <c r="C149" s="832" t="s">
        <v>580</v>
      </c>
      <c r="D149" s="832" t="s">
        <v>1073</v>
      </c>
      <c r="E149" s="832" t="s">
        <v>2154</v>
      </c>
      <c r="F149" s="832" t="s">
        <v>2225</v>
      </c>
      <c r="G149" s="832" t="s">
        <v>2226</v>
      </c>
      <c r="H149" s="849"/>
      <c r="I149" s="849"/>
      <c r="J149" s="832"/>
      <c r="K149" s="832"/>
      <c r="L149" s="849">
        <v>1</v>
      </c>
      <c r="M149" s="849">
        <v>116.67</v>
      </c>
      <c r="N149" s="832">
        <v>1</v>
      </c>
      <c r="O149" s="832">
        <v>116.67</v>
      </c>
      <c r="P149" s="849"/>
      <c r="Q149" s="849"/>
      <c r="R149" s="837"/>
      <c r="S149" s="850"/>
    </row>
    <row r="150" spans="1:19" ht="14.4" customHeight="1" x14ac:dyDescent="0.3">
      <c r="A150" s="831"/>
      <c r="B150" s="832" t="s">
        <v>2157</v>
      </c>
      <c r="C150" s="832" t="s">
        <v>580</v>
      </c>
      <c r="D150" s="832" t="s">
        <v>1073</v>
      </c>
      <c r="E150" s="832" t="s">
        <v>2154</v>
      </c>
      <c r="F150" s="832" t="s">
        <v>2155</v>
      </c>
      <c r="G150" s="832" t="s">
        <v>2156</v>
      </c>
      <c r="H150" s="849">
        <v>6</v>
      </c>
      <c r="I150" s="849">
        <v>2066.66</v>
      </c>
      <c r="J150" s="832">
        <v>1.2000046451942561</v>
      </c>
      <c r="K150" s="832">
        <v>344.44333333333333</v>
      </c>
      <c r="L150" s="849">
        <v>5</v>
      </c>
      <c r="M150" s="849">
        <v>1722.21</v>
      </c>
      <c r="N150" s="832">
        <v>1</v>
      </c>
      <c r="O150" s="832">
        <v>344.44200000000001</v>
      </c>
      <c r="P150" s="849">
        <v>6</v>
      </c>
      <c r="Q150" s="849">
        <v>2066.66</v>
      </c>
      <c r="R150" s="837">
        <v>1.2000046451942561</v>
      </c>
      <c r="S150" s="850">
        <v>344.44333333333333</v>
      </c>
    </row>
    <row r="151" spans="1:19" ht="14.4" customHeight="1" x14ac:dyDescent="0.3">
      <c r="A151" s="831"/>
      <c r="B151" s="832" t="s">
        <v>2157</v>
      </c>
      <c r="C151" s="832" t="s">
        <v>580</v>
      </c>
      <c r="D151" s="832" t="s">
        <v>1074</v>
      </c>
      <c r="E151" s="832" t="s">
        <v>2154</v>
      </c>
      <c r="F151" s="832" t="s">
        <v>2176</v>
      </c>
      <c r="G151" s="832" t="s">
        <v>2177</v>
      </c>
      <c r="H151" s="849">
        <v>3</v>
      </c>
      <c r="I151" s="849">
        <v>233.34</v>
      </c>
      <c r="J151" s="832">
        <v>0.5000107142091843</v>
      </c>
      <c r="K151" s="832">
        <v>77.78</v>
      </c>
      <c r="L151" s="849">
        <v>6</v>
      </c>
      <c r="M151" s="849">
        <v>466.66999999999996</v>
      </c>
      <c r="N151" s="832">
        <v>1</v>
      </c>
      <c r="O151" s="832">
        <v>77.778333333333322</v>
      </c>
      <c r="P151" s="849">
        <v>2</v>
      </c>
      <c r="Q151" s="849">
        <v>155.56</v>
      </c>
      <c r="R151" s="837">
        <v>0.33334047613945617</v>
      </c>
      <c r="S151" s="850">
        <v>77.78</v>
      </c>
    </row>
    <row r="152" spans="1:19" ht="14.4" customHeight="1" x14ac:dyDescent="0.3">
      <c r="A152" s="831"/>
      <c r="B152" s="832" t="s">
        <v>2157</v>
      </c>
      <c r="C152" s="832" t="s">
        <v>580</v>
      </c>
      <c r="D152" s="832" t="s">
        <v>1074</v>
      </c>
      <c r="E152" s="832" t="s">
        <v>2154</v>
      </c>
      <c r="F152" s="832" t="s">
        <v>2180</v>
      </c>
      <c r="G152" s="832" t="s">
        <v>2181</v>
      </c>
      <c r="H152" s="849">
        <v>3</v>
      </c>
      <c r="I152" s="849">
        <v>350</v>
      </c>
      <c r="J152" s="832">
        <v>0.18749966517916933</v>
      </c>
      <c r="K152" s="832">
        <v>116.66666666666667</v>
      </c>
      <c r="L152" s="849">
        <v>16</v>
      </c>
      <c r="M152" s="849">
        <v>1866.67</v>
      </c>
      <c r="N152" s="832">
        <v>1</v>
      </c>
      <c r="O152" s="832">
        <v>116.666875</v>
      </c>
      <c r="P152" s="849">
        <v>13</v>
      </c>
      <c r="Q152" s="849">
        <v>1516.66</v>
      </c>
      <c r="R152" s="837">
        <v>0.81249497768753987</v>
      </c>
      <c r="S152" s="850">
        <v>116.66615384615385</v>
      </c>
    </row>
    <row r="153" spans="1:19" ht="14.4" customHeight="1" x14ac:dyDescent="0.3">
      <c r="A153" s="831"/>
      <c r="B153" s="832" t="s">
        <v>2157</v>
      </c>
      <c r="C153" s="832" t="s">
        <v>580</v>
      </c>
      <c r="D153" s="832" t="s">
        <v>1074</v>
      </c>
      <c r="E153" s="832" t="s">
        <v>2154</v>
      </c>
      <c r="F153" s="832" t="s">
        <v>2184</v>
      </c>
      <c r="G153" s="832" t="s">
        <v>2185</v>
      </c>
      <c r="H153" s="849"/>
      <c r="I153" s="849"/>
      <c r="J153" s="832"/>
      <c r="K153" s="832"/>
      <c r="L153" s="849">
        <v>11</v>
      </c>
      <c r="M153" s="849">
        <v>2322.2200000000003</v>
      </c>
      <c r="N153" s="832">
        <v>1</v>
      </c>
      <c r="O153" s="832">
        <v>211.1109090909091</v>
      </c>
      <c r="P153" s="849">
        <v>6</v>
      </c>
      <c r="Q153" s="849">
        <v>1333.33</v>
      </c>
      <c r="R153" s="837">
        <v>0.57416179345626162</v>
      </c>
      <c r="S153" s="850">
        <v>222.22166666666666</v>
      </c>
    </row>
    <row r="154" spans="1:19" ht="14.4" customHeight="1" x14ac:dyDescent="0.3">
      <c r="A154" s="831"/>
      <c r="B154" s="832" t="s">
        <v>2157</v>
      </c>
      <c r="C154" s="832" t="s">
        <v>580</v>
      </c>
      <c r="D154" s="832" t="s">
        <v>1074</v>
      </c>
      <c r="E154" s="832" t="s">
        <v>2154</v>
      </c>
      <c r="F154" s="832" t="s">
        <v>2186</v>
      </c>
      <c r="G154" s="832" t="s">
        <v>2187</v>
      </c>
      <c r="H154" s="849"/>
      <c r="I154" s="849"/>
      <c r="J154" s="832"/>
      <c r="K154" s="832"/>
      <c r="L154" s="849">
        <v>5</v>
      </c>
      <c r="M154" s="849">
        <v>2916.67</v>
      </c>
      <c r="N154" s="832">
        <v>1</v>
      </c>
      <c r="O154" s="832">
        <v>583.33400000000006</v>
      </c>
      <c r="P154" s="849">
        <v>5</v>
      </c>
      <c r="Q154" s="849">
        <v>2916.67</v>
      </c>
      <c r="R154" s="837">
        <v>1</v>
      </c>
      <c r="S154" s="850">
        <v>583.33400000000006</v>
      </c>
    </row>
    <row r="155" spans="1:19" ht="14.4" customHeight="1" x14ac:dyDescent="0.3">
      <c r="A155" s="831"/>
      <c r="B155" s="832" t="s">
        <v>2157</v>
      </c>
      <c r="C155" s="832" t="s">
        <v>580</v>
      </c>
      <c r="D155" s="832" t="s">
        <v>1074</v>
      </c>
      <c r="E155" s="832" t="s">
        <v>2154</v>
      </c>
      <c r="F155" s="832" t="s">
        <v>2193</v>
      </c>
      <c r="G155" s="832" t="s">
        <v>2194</v>
      </c>
      <c r="H155" s="849">
        <v>3</v>
      </c>
      <c r="I155" s="849">
        <v>150</v>
      </c>
      <c r="J155" s="832">
        <v>0.15789473684210525</v>
      </c>
      <c r="K155" s="832">
        <v>50</v>
      </c>
      <c r="L155" s="849">
        <v>19</v>
      </c>
      <c r="M155" s="849">
        <v>950</v>
      </c>
      <c r="N155" s="832">
        <v>1</v>
      </c>
      <c r="O155" s="832">
        <v>50</v>
      </c>
      <c r="P155" s="849">
        <v>14</v>
      </c>
      <c r="Q155" s="849">
        <v>855.55000000000007</v>
      </c>
      <c r="R155" s="837">
        <v>0.90057894736842115</v>
      </c>
      <c r="S155" s="850">
        <v>61.110714285714288</v>
      </c>
    </row>
    <row r="156" spans="1:19" ht="14.4" customHeight="1" x14ac:dyDescent="0.3">
      <c r="A156" s="831"/>
      <c r="B156" s="832" t="s">
        <v>2157</v>
      </c>
      <c r="C156" s="832" t="s">
        <v>580</v>
      </c>
      <c r="D156" s="832" t="s">
        <v>1074</v>
      </c>
      <c r="E156" s="832" t="s">
        <v>2154</v>
      </c>
      <c r="F156" s="832" t="s">
        <v>2201</v>
      </c>
      <c r="G156" s="832" t="s">
        <v>2202</v>
      </c>
      <c r="H156" s="849"/>
      <c r="I156" s="849"/>
      <c r="J156" s="832"/>
      <c r="K156" s="832"/>
      <c r="L156" s="849">
        <v>9</v>
      </c>
      <c r="M156" s="849">
        <v>2750</v>
      </c>
      <c r="N156" s="832">
        <v>1</v>
      </c>
      <c r="O156" s="832">
        <v>305.55555555555554</v>
      </c>
      <c r="P156" s="849">
        <v>4</v>
      </c>
      <c r="Q156" s="849">
        <v>1222.24</v>
      </c>
      <c r="R156" s="837">
        <v>0.44445090909090912</v>
      </c>
      <c r="S156" s="850">
        <v>305.56</v>
      </c>
    </row>
    <row r="157" spans="1:19" ht="14.4" customHeight="1" x14ac:dyDescent="0.3">
      <c r="A157" s="831"/>
      <c r="B157" s="832" t="s">
        <v>2157</v>
      </c>
      <c r="C157" s="832" t="s">
        <v>580</v>
      </c>
      <c r="D157" s="832" t="s">
        <v>1074</v>
      </c>
      <c r="E157" s="832" t="s">
        <v>2154</v>
      </c>
      <c r="F157" s="832" t="s">
        <v>2209</v>
      </c>
      <c r="G157" s="832" t="s">
        <v>2210</v>
      </c>
      <c r="H157" s="849"/>
      <c r="I157" s="849"/>
      <c r="J157" s="832"/>
      <c r="K157" s="832"/>
      <c r="L157" s="849">
        <v>6</v>
      </c>
      <c r="M157" s="849">
        <v>466.66999999999996</v>
      </c>
      <c r="N157" s="832">
        <v>1</v>
      </c>
      <c r="O157" s="832">
        <v>77.778333333333322</v>
      </c>
      <c r="P157" s="849">
        <v>4</v>
      </c>
      <c r="Q157" s="849">
        <v>311.12</v>
      </c>
      <c r="R157" s="837">
        <v>0.66668095227891233</v>
      </c>
      <c r="S157" s="850">
        <v>77.78</v>
      </c>
    </row>
    <row r="158" spans="1:19" ht="14.4" customHeight="1" x14ac:dyDescent="0.3">
      <c r="A158" s="831"/>
      <c r="B158" s="832" t="s">
        <v>2157</v>
      </c>
      <c r="C158" s="832" t="s">
        <v>580</v>
      </c>
      <c r="D158" s="832" t="s">
        <v>1074</v>
      </c>
      <c r="E158" s="832" t="s">
        <v>2154</v>
      </c>
      <c r="F158" s="832" t="s">
        <v>2213</v>
      </c>
      <c r="G158" s="832" t="s">
        <v>2214</v>
      </c>
      <c r="H158" s="849">
        <v>1</v>
      </c>
      <c r="I158" s="849">
        <v>94.44</v>
      </c>
      <c r="J158" s="832">
        <v>7.1425870323171048E-2</v>
      </c>
      <c r="K158" s="832">
        <v>94.44</v>
      </c>
      <c r="L158" s="849">
        <v>14</v>
      </c>
      <c r="M158" s="849">
        <v>1322.21</v>
      </c>
      <c r="N158" s="832">
        <v>1</v>
      </c>
      <c r="O158" s="832">
        <v>94.443571428571431</v>
      </c>
      <c r="P158" s="849">
        <v>8</v>
      </c>
      <c r="Q158" s="849">
        <v>755.55</v>
      </c>
      <c r="R158" s="837">
        <v>0.57142965187073158</v>
      </c>
      <c r="S158" s="850">
        <v>94.443749999999994</v>
      </c>
    </row>
    <row r="159" spans="1:19" ht="14.4" customHeight="1" x14ac:dyDescent="0.3">
      <c r="A159" s="831"/>
      <c r="B159" s="832" t="s">
        <v>2157</v>
      </c>
      <c r="C159" s="832" t="s">
        <v>580</v>
      </c>
      <c r="D159" s="832" t="s">
        <v>1074</v>
      </c>
      <c r="E159" s="832" t="s">
        <v>2154</v>
      </c>
      <c r="F159" s="832" t="s">
        <v>2217</v>
      </c>
      <c r="G159" s="832" t="s">
        <v>2218</v>
      </c>
      <c r="H159" s="849"/>
      <c r="I159" s="849"/>
      <c r="J159" s="832"/>
      <c r="K159" s="832"/>
      <c r="L159" s="849">
        <v>1</v>
      </c>
      <c r="M159" s="849">
        <v>96.67</v>
      </c>
      <c r="N159" s="832">
        <v>1</v>
      </c>
      <c r="O159" s="832">
        <v>96.67</v>
      </c>
      <c r="P159" s="849"/>
      <c r="Q159" s="849"/>
      <c r="R159" s="837"/>
      <c r="S159" s="850"/>
    </row>
    <row r="160" spans="1:19" ht="14.4" customHeight="1" x14ac:dyDescent="0.3">
      <c r="A160" s="831"/>
      <c r="B160" s="832" t="s">
        <v>2157</v>
      </c>
      <c r="C160" s="832" t="s">
        <v>580</v>
      </c>
      <c r="D160" s="832" t="s">
        <v>1074</v>
      </c>
      <c r="E160" s="832" t="s">
        <v>2154</v>
      </c>
      <c r="F160" s="832" t="s">
        <v>2225</v>
      </c>
      <c r="G160" s="832" t="s">
        <v>2226</v>
      </c>
      <c r="H160" s="849">
        <v>1</v>
      </c>
      <c r="I160" s="849">
        <v>116.67</v>
      </c>
      <c r="J160" s="832">
        <v>0.16666904758503451</v>
      </c>
      <c r="K160" s="832">
        <v>116.67</v>
      </c>
      <c r="L160" s="849">
        <v>6</v>
      </c>
      <c r="M160" s="849">
        <v>700.01</v>
      </c>
      <c r="N160" s="832">
        <v>1</v>
      </c>
      <c r="O160" s="832">
        <v>116.66833333333334</v>
      </c>
      <c r="P160" s="849">
        <v>1</v>
      </c>
      <c r="Q160" s="849">
        <v>133.33000000000001</v>
      </c>
      <c r="R160" s="837">
        <v>0.19046870758989159</v>
      </c>
      <c r="S160" s="850">
        <v>133.33000000000001</v>
      </c>
    </row>
    <row r="161" spans="1:19" ht="14.4" customHeight="1" x14ac:dyDescent="0.3">
      <c r="A161" s="831"/>
      <c r="B161" s="832" t="s">
        <v>2157</v>
      </c>
      <c r="C161" s="832" t="s">
        <v>580</v>
      </c>
      <c r="D161" s="832" t="s">
        <v>1074</v>
      </c>
      <c r="E161" s="832" t="s">
        <v>2154</v>
      </c>
      <c r="F161" s="832" t="s">
        <v>2155</v>
      </c>
      <c r="G161" s="832" t="s">
        <v>2156</v>
      </c>
      <c r="H161" s="849">
        <v>16</v>
      </c>
      <c r="I161" s="849">
        <v>5511.1100000000006</v>
      </c>
      <c r="J161" s="832">
        <v>0.2909089469475229</v>
      </c>
      <c r="K161" s="832">
        <v>344.44437500000004</v>
      </c>
      <c r="L161" s="849">
        <v>55</v>
      </c>
      <c r="M161" s="849">
        <v>18944.45</v>
      </c>
      <c r="N161" s="832">
        <v>1</v>
      </c>
      <c r="O161" s="832">
        <v>344.44454545454545</v>
      </c>
      <c r="P161" s="849">
        <v>35</v>
      </c>
      <c r="Q161" s="849">
        <v>12055.570000000002</v>
      </c>
      <c r="R161" s="837">
        <v>0.63636421220990846</v>
      </c>
      <c r="S161" s="850">
        <v>344.44485714285719</v>
      </c>
    </row>
    <row r="162" spans="1:19" ht="14.4" customHeight="1" x14ac:dyDescent="0.3">
      <c r="A162" s="831"/>
      <c r="B162" s="832" t="s">
        <v>2157</v>
      </c>
      <c r="C162" s="832" t="s">
        <v>580</v>
      </c>
      <c r="D162" s="832" t="s">
        <v>1076</v>
      </c>
      <c r="E162" s="832" t="s">
        <v>2154</v>
      </c>
      <c r="F162" s="832" t="s">
        <v>2176</v>
      </c>
      <c r="G162" s="832" t="s">
        <v>2177</v>
      </c>
      <c r="H162" s="849">
        <v>2</v>
      </c>
      <c r="I162" s="849">
        <v>155.56</v>
      </c>
      <c r="J162" s="832"/>
      <c r="K162" s="832">
        <v>77.78</v>
      </c>
      <c r="L162" s="849"/>
      <c r="M162" s="849"/>
      <c r="N162" s="832"/>
      <c r="O162" s="832"/>
      <c r="P162" s="849">
        <v>6</v>
      </c>
      <c r="Q162" s="849">
        <v>466.68</v>
      </c>
      <c r="R162" s="837"/>
      <c r="S162" s="850">
        <v>77.78</v>
      </c>
    </row>
    <row r="163" spans="1:19" ht="14.4" customHeight="1" x14ac:dyDescent="0.3">
      <c r="A163" s="831"/>
      <c r="B163" s="832" t="s">
        <v>2157</v>
      </c>
      <c r="C163" s="832" t="s">
        <v>580</v>
      </c>
      <c r="D163" s="832" t="s">
        <v>1076</v>
      </c>
      <c r="E163" s="832" t="s">
        <v>2154</v>
      </c>
      <c r="F163" s="832" t="s">
        <v>2178</v>
      </c>
      <c r="G163" s="832" t="s">
        <v>2179</v>
      </c>
      <c r="H163" s="849"/>
      <c r="I163" s="849"/>
      <c r="J163" s="832"/>
      <c r="K163" s="832"/>
      <c r="L163" s="849"/>
      <c r="M163" s="849"/>
      <c r="N163" s="832"/>
      <c r="O163" s="832"/>
      <c r="P163" s="849">
        <v>4</v>
      </c>
      <c r="Q163" s="849">
        <v>1000</v>
      </c>
      <c r="R163" s="837"/>
      <c r="S163" s="850">
        <v>250</v>
      </c>
    </row>
    <row r="164" spans="1:19" ht="14.4" customHeight="1" x14ac:dyDescent="0.3">
      <c r="A164" s="831"/>
      <c r="B164" s="832" t="s">
        <v>2157</v>
      </c>
      <c r="C164" s="832" t="s">
        <v>580</v>
      </c>
      <c r="D164" s="832" t="s">
        <v>1076</v>
      </c>
      <c r="E164" s="832" t="s">
        <v>2154</v>
      </c>
      <c r="F164" s="832" t="s">
        <v>2180</v>
      </c>
      <c r="G164" s="832" t="s">
        <v>2181</v>
      </c>
      <c r="H164" s="849">
        <v>1</v>
      </c>
      <c r="I164" s="849">
        <v>116.67</v>
      </c>
      <c r="J164" s="832">
        <v>0.5</v>
      </c>
      <c r="K164" s="832">
        <v>116.67</v>
      </c>
      <c r="L164" s="849">
        <v>2</v>
      </c>
      <c r="M164" s="849">
        <v>233.34</v>
      </c>
      <c r="N164" s="832">
        <v>1</v>
      </c>
      <c r="O164" s="832">
        <v>116.67</v>
      </c>
      <c r="P164" s="849">
        <v>11</v>
      </c>
      <c r="Q164" s="849">
        <v>1283.33</v>
      </c>
      <c r="R164" s="837">
        <v>5.4998285763263901</v>
      </c>
      <c r="S164" s="850">
        <v>116.66636363636363</v>
      </c>
    </row>
    <row r="165" spans="1:19" ht="14.4" customHeight="1" x14ac:dyDescent="0.3">
      <c r="A165" s="831"/>
      <c r="B165" s="832" t="s">
        <v>2157</v>
      </c>
      <c r="C165" s="832" t="s">
        <v>580</v>
      </c>
      <c r="D165" s="832" t="s">
        <v>1076</v>
      </c>
      <c r="E165" s="832" t="s">
        <v>2154</v>
      </c>
      <c r="F165" s="832" t="s">
        <v>2186</v>
      </c>
      <c r="G165" s="832" t="s">
        <v>2187</v>
      </c>
      <c r="H165" s="849">
        <v>2</v>
      </c>
      <c r="I165" s="849">
        <v>1166.6600000000001</v>
      </c>
      <c r="J165" s="832">
        <v>0.66666285714285722</v>
      </c>
      <c r="K165" s="832">
        <v>583.33000000000004</v>
      </c>
      <c r="L165" s="849">
        <v>3</v>
      </c>
      <c r="M165" s="849">
        <v>1750</v>
      </c>
      <c r="N165" s="832">
        <v>1</v>
      </c>
      <c r="O165" s="832">
        <v>583.33333333333337</v>
      </c>
      <c r="P165" s="849">
        <v>15</v>
      </c>
      <c r="Q165" s="849">
        <v>8750</v>
      </c>
      <c r="R165" s="837">
        <v>5</v>
      </c>
      <c r="S165" s="850">
        <v>583.33333333333337</v>
      </c>
    </row>
    <row r="166" spans="1:19" ht="14.4" customHeight="1" x14ac:dyDescent="0.3">
      <c r="A166" s="831"/>
      <c r="B166" s="832" t="s">
        <v>2157</v>
      </c>
      <c r="C166" s="832" t="s">
        <v>580</v>
      </c>
      <c r="D166" s="832" t="s">
        <v>1076</v>
      </c>
      <c r="E166" s="832" t="s">
        <v>2154</v>
      </c>
      <c r="F166" s="832" t="s">
        <v>2193</v>
      </c>
      <c r="G166" s="832" t="s">
        <v>2194</v>
      </c>
      <c r="H166" s="849">
        <v>2</v>
      </c>
      <c r="I166" s="849">
        <v>100</v>
      </c>
      <c r="J166" s="832"/>
      <c r="K166" s="832">
        <v>50</v>
      </c>
      <c r="L166" s="849"/>
      <c r="M166" s="849"/>
      <c r="N166" s="832"/>
      <c r="O166" s="832"/>
      <c r="P166" s="849">
        <v>4</v>
      </c>
      <c r="Q166" s="849">
        <v>244.44</v>
      </c>
      <c r="R166" s="837"/>
      <c r="S166" s="850">
        <v>61.11</v>
      </c>
    </row>
    <row r="167" spans="1:19" ht="14.4" customHeight="1" x14ac:dyDescent="0.3">
      <c r="A167" s="831"/>
      <c r="B167" s="832" t="s">
        <v>2157</v>
      </c>
      <c r="C167" s="832" t="s">
        <v>580</v>
      </c>
      <c r="D167" s="832" t="s">
        <v>1076</v>
      </c>
      <c r="E167" s="832" t="s">
        <v>2154</v>
      </c>
      <c r="F167" s="832" t="s">
        <v>2201</v>
      </c>
      <c r="G167" s="832" t="s">
        <v>2202</v>
      </c>
      <c r="H167" s="849">
        <v>1</v>
      </c>
      <c r="I167" s="849">
        <v>305.56</v>
      </c>
      <c r="J167" s="832">
        <v>0.5</v>
      </c>
      <c r="K167" s="832">
        <v>305.56</v>
      </c>
      <c r="L167" s="849">
        <v>2</v>
      </c>
      <c r="M167" s="849">
        <v>611.12</v>
      </c>
      <c r="N167" s="832">
        <v>1</v>
      </c>
      <c r="O167" s="832">
        <v>305.56</v>
      </c>
      <c r="P167" s="849">
        <v>4</v>
      </c>
      <c r="Q167" s="849">
        <v>1222.23</v>
      </c>
      <c r="R167" s="837">
        <v>1.9999836366016495</v>
      </c>
      <c r="S167" s="850">
        <v>305.5575</v>
      </c>
    </row>
    <row r="168" spans="1:19" ht="14.4" customHeight="1" x14ac:dyDescent="0.3">
      <c r="A168" s="831"/>
      <c r="B168" s="832" t="s">
        <v>2157</v>
      </c>
      <c r="C168" s="832" t="s">
        <v>580</v>
      </c>
      <c r="D168" s="832" t="s">
        <v>1076</v>
      </c>
      <c r="E168" s="832" t="s">
        <v>2154</v>
      </c>
      <c r="F168" s="832" t="s">
        <v>2205</v>
      </c>
      <c r="G168" s="832" t="s">
        <v>2206</v>
      </c>
      <c r="H168" s="849">
        <v>2</v>
      </c>
      <c r="I168" s="849">
        <v>911.12</v>
      </c>
      <c r="J168" s="832"/>
      <c r="K168" s="832">
        <v>455.56</v>
      </c>
      <c r="L168" s="849"/>
      <c r="M168" s="849"/>
      <c r="N168" s="832"/>
      <c r="O168" s="832"/>
      <c r="P168" s="849"/>
      <c r="Q168" s="849"/>
      <c r="R168" s="837"/>
      <c r="S168" s="850"/>
    </row>
    <row r="169" spans="1:19" ht="14.4" customHeight="1" x14ac:dyDescent="0.3">
      <c r="A169" s="831"/>
      <c r="B169" s="832" t="s">
        <v>2157</v>
      </c>
      <c r="C169" s="832" t="s">
        <v>580</v>
      </c>
      <c r="D169" s="832" t="s">
        <v>1076</v>
      </c>
      <c r="E169" s="832" t="s">
        <v>2154</v>
      </c>
      <c r="F169" s="832" t="s">
        <v>2209</v>
      </c>
      <c r="G169" s="832" t="s">
        <v>2210</v>
      </c>
      <c r="H169" s="849">
        <v>1</v>
      </c>
      <c r="I169" s="849">
        <v>77.78</v>
      </c>
      <c r="J169" s="832">
        <v>0.5</v>
      </c>
      <c r="K169" s="832">
        <v>77.78</v>
      </c>
      <c r="L169" s="849">
        <v>2</v>
      </c>
      <c r="M169" s="849">
        <v>155.56</v>
      </c>
      <c r="N169" s="832">
        <v>1</v>
      </c>
      <c r="O169" s="832">
        <v>77.78</v>
      </c>
      <c r="P169" s="849">
        <v>10</v>
      </c>
      <c r="Q169" s="849">
        <v>777.79</v>
      </c>
      <c r="R169" s="837">
        <v>4.9999357161223958</v>
      </c>
      <c r="S169" s="850">
        <v>77.778999999999996</v>
      </c>
    </row>
    <row r="170" spans="1:19" ht="14.4" customHeight="1" x14ac:dyDescent="0.3">
      <c r="A170" s="831"/>
      <c r="B170" s="832" t="s">
        <v>2157</v>
      </c>
      <c r="C170" s="832" t="s">
        <v>580</v>
      </c>
      <c r="D170" s="832" t="s">
        <v>1076</v>
      </c>
      <c r="E170" s="832" t="s">
        <v>2154</v>
      </c>
      <c r="F170" s="832" t="s">
        <v>2213</v>
      </c>
      <c r="G170" s="832" t="s">
        <v>2214</v>
      </c>
      <c r="H170" s="849">
        <v>2</v>
      </c>
      <c r="I170" s="849">
        <v>188.88</v>
      </c>
      <c r="J170" s="832">
        <v>2</v>
      </c>
      <c r="K170" s="832">
        <v>94.44</v>
      </c>
      <c r="L170" s="849">
        <v>1</v>
      </c>
      <c r="M170" s="849">
        <v>94.44</v>
      </c>
      <c r="N170" s="832">
        <v>1</v>
      </c>
      <c r="O170" s="832">
        <v>94.44</v>
      </c>
      <c r="P170" s="849">
        <v>12</v>
      </c>
      <c r="Q170" s="849">
        <v>1133.33</v>
      </c>
      <c r="R170" s="837">
        <v>12.000529436679372</v>
      </c>
      <c r="S170" s="850">
        <v>94.444166666666661</v>
      </c>
    </row>
    <row r="171" spans="1:19" ht="14.4" customHeight="1" x14ac:dyDescent="0.3">
      <c r="A171" s="831"/>
      <c r="B171" s="832" t="s">
        <v>2157</v>
      </c>
      <c r="C171" s="832" t="s">
        <v>580</v>
      </c>
      <c r="D171" s="832" t="s">
        <v>1076</v>
      </c>
      <c r="E171" s="832" t="s">
        <v>2154</v>
      </c>
      <c r="F171" s="832" t="s">
        <v>2217</v>
      </c>
      <c r="G171" s="832" t="s">
        <v>2218</v>
      </c>
      <c r="H171" s="849"/>
      <c r="I171" s="849"/>
      <c r="J171" s="832"/>
      <c r="K171" s="832"/>
      <c r="L171" s="849"/>
      <c r="M171" s="849"/>
      <c r="N171" s="832"/>
      <c r="O171" s="832"/>
      <c r="P171" s="849">
        <v>2</v>
      </c>
      <c r="Q171" s="849">
        <v>193.34</v>
      </c>
      <c r="R171" s="837"/>
      <c r="S171" s="850">
        <v>96.67</v>
      </c>
    </row>
    <row r="172" spans="1:19" ht="14.4" customHeight="1" x14ac:dyDescent="0.3">
      <c r="A172" s="831"/>
      <c r="B172" s="832" t="s">
        <v>2157</v>
      </c>
      <c r="C172" s="832" t="s">
        <v>580</v>
      </c>
      <c r="D172" s="832" t="s">
        <v>1076</v>
      </c>
      <c r="E172" s="832" t="s">
        <v>2154</v>
      </c>
      <c r="F172" s="832" t="s">
        <v>2221</v>
      </c>
      <c r="G172" s="832" t="s">
        <v>2222</v>
      </c>
      <c r="H172" s="849"/>
      <c r="I172" s="849"/>
      <c r="J172" s="832"/>
      <c r="K172" s="832"/>
      <c r="L172" s="849"/>
      <c r="M172" s="849"/>
      <c r="N172" s="832"/>
      <c r="O172" s="832"/>
      <c r="P172" s="849">
        <v>2</v>
      </c>
      <c r="Q172" s="849">
        <v>2566.66</v>
      </c>
      <c r="R172" s="837"/>
      <c r="S172" s="850">
        <v>1283.33</v>
      </c>
    </row>
    <row r="173" spans="1:19" ht="14.4" customHeight="1" x14ac:dyDescent="0.3">
      <c r="A173" s="831"/>
      <c r="B173" s="832" t="s">
        <v>2157</v>
      </c>
      <c r="C173" s="832" t="s">
        <v>580</v>
      </c>
      <c r="D173" s="832" t="s">
        <v>1076</v>
      </c>
      <c r="E173" s="832" t="s">
        <v>2154</v>
      </c>
      <c r="F173" s="832" t="s">
        <v>2225</v>
      </c>
      <c r="G173" s="832" t="s">
        <v>2226</v>
      </c>
      <c r="H173" s="849"/>
      <c r="I173" s="849"/>
      <c r="J173" s="832"/>
      <c r="K173" s="832"/>
      <c r="L173" s="849"/>
      <c r="M173" s="849"/>
      <c r="N173" s="832"/>
      <c r="O173" s="832"/>
      <c r="P173" s="849">
        <v>1</v>
      </c>
      <c r="Q173" s="849">
        <v>133.33000000000001</v>
      </c>
      <c r="R173" s="837"/>
      <c r="S173" s="850">
        <v>133.33000000000001</v>
      </c>
    </row>
    <row r="174" spans="1:19" ht="14.4" customHeight="1" x14ac:dyDescent="0.3">
      <c r="A174" s="831"/>
      <c r="B174" s="832" t="s">
        <v>2157</v>
      </c>
      <c r="C174" s="832" t="s">
        <v>580</v>
      </c>
      <c r="D174" s="832" t="s">
        <v>1076</v>
      </c>
      <c r="E174" s="832" t="s">
        <v>2154</v>
      </c>
      <c r="F174" s="832" t="s">
        <v>2155</v>
      </c>
      <c r="G174" s="832" t="s">
        <v>2156</v>
      </c>
      <c r="H174" s="849">
        <v>4</v>
      </c>
      <c r="I174" s="849">
        <v>1377.77</v>
      </c>
      <c r="J174" s="832">
        <v>1</v>
      </c>
      <c r="K174" s="832">
        <v>344.4425</v>
      </c>
      <c r="L174" s="849">
        <v>4</v>
      </c>
      <c r="M174" s="849">
        <v>1377.77</v>
      </c>
      <c r="N174" s="832">
        <v>1</v>
      </c>
      <c r="O174" s="832">
        <v>344.4425</v>
      </c>
      <c r="P174" s="849">
        <v>37</v>
      </c>
      <c r="Q174" s="849">
        <v>12744.44</v>
      </c>
      <c r="R174" s="837">
        <v>9.2500489922120526</v>
      </c>
      <c r="S174" s="850">
        <v>344.44432432432433</v>
      </c>
    </row>
    <row r="175" spans="1:19" ht="14.4" customHeight="1" x14ac:dyDescent="0.3">
      <c r="A175" s="831"/>
      <c r="B175" s="832" t="s">
        <v>2157</v>
      </c>
      <c r="C175" s="832" t="s">
        <v>580</v>
      </c>
      <c r="D175" s="832" t="s">
        <v>2135</v>
      </c>
      <c r="E175" s="832" t="s">
        <v>2154</v>
      </c>
      <c r="F175" s="832" t="s">
        <v>2176</v>
      </c>
      <c r="G175" s="832" t="s">
        <v>2177</v>
      </c>
      <c r="H175" s="849"/>
      <c r="I175" s="849"/>
      <c r="J175" s="832"/>
      <c r="K175" s="832"/>
      <c r="L175" s="849"/>
      <c r="M175" s="849"/>
      <c r="N175" s="832"/>
      <c r="O175" s="832"/>
      <c r="P175" s="849">
        <v>3</v>
      </c>
      <c r="Q175" s="849">
        <v>233.34</v>
      </c>
      <c r="R175" s="837"/>
      <c r="S175" s="850">
        <v>77.78</v>
      </c>
    </row>
    <row r="176" spans="1:19" ht="14.4" customHeight="1" x14ac:dyDescent="0.3">
      <c r="A176" s="831"/>
      <c r="B176" s="832" t="s">
        <v>2157</v>
      </c>
      <c r="C176" s="832" t="s">
        <v>580</v>
      </c>
      <c r="D176" s="832" t="s">
        <v>2135</v>
      </c>
      <c r="E176" s="832" t="s">
        <v>2154</v>
      </c>
      <c r="F176" s="832" t="s">
        <v>2180</v>
      </c>
      <c r="G176" s="832" t="s">
        <v>2181</v>
      </c>
      <c r="H176" s="849"/>
      <c r="I176" s="849"/>
      <c r="J176" s="832"/>
      <c r="K176" s="832"/>
      <c r="L176" s="849">
        <v>1</v>
      </c>
      <c r="M176" s="849">
        <v>116.67</v>
      </c>
      <c r="N176" s="832">
        <v>1</v>
      </c>
      <c r="O176" s="832">
        <v>116.67</v>
      </c>
      <c r="P176" s="849">
        <v>9</v>
      </c>
      <c r="Q176" s="849">
        <v>1050</v>
      </c>
      <c r="R176" s="837">
        <v>8.9997428644895852</v>
      </c>
      <c r="S176" s="850">
        <v>116.66666666666667</v>
      </c>
    </row>
    <row r="177" spans="1:19" ht="14.4" customHeight="1" x14ac:dyDescent="0.3">
      <c r="A177" s="831"/>
      <c r="B177" s="832" t="s">
        <v>2157</v>
      </c>
      <c r="C177" s="832" t="s">
        <v>580</v>
      </c>
      <c r="D177" s="832" t="s">
        <v>2135</v>
      </c>
      <c r="E177" s="832" t="s">
        <v>2154</v>
      </c>
      <c r="F177" s="832" t="s">
        <v>2184</v>
      </c>
      <c r="G177" s="832" t="s">
        <v>2185</v>
      </c>
      <c r="H177" s="849"/>
      <c r="I177" s="849"/>
      <c r="J177" s="832"/>
      <c r="K177" s="832"/>
      <c r="L177" s="849">
        <v>2</v>
      </c>
      <c r="M177" s="849">
        <v>422.22</v>
      </c>
      <c r="N177" s="832">
        <v>1</v>
      </c>
      <c r="O177" s="832">
        <v>211.11</v>
      </c>
      <c r="P177" s="849">
        <v>7</v>
      </c>
      <c r="Q177" s="849">
        <v>1555.55</v>
      </c>
      <c r="R177" s="837">
        <v>3.6842167590355737</v>
      </c>
      <c r="S177" s="850">
        <v>222.22142857142856</v>
      </c>
    </row>
    <row r="178" spans="1:19" ht="14.4" customHeight="1" x14ac:dyDescent="0.3">
      <c r="A178" s="831"/>
      <c r="B178" s="832" t="s">
        <v>2157</v>
      </c>
      <c r="C178" s="832" t="s">
        <v>580</v>
      </c>
      <c r="D178" s="832" t="s">
        <v>2135</v>
      </c>
      <c r="E178" s="832" t="s">
        <v>2154</v>
      </c>
      <c r="F178" s="832" t="s">
        <v>2186</v>
      </c>
      <c r="G178" s="832" t="s">
        <v>2187</v>
      </c>
      <c r="H178" s="849"/>
      <c r="I178" s="849"/>
      <c r="J178" s="832"/>
      <c r="K178" s="832"/>
      <c r="L178" s="849">
        <v>2</v>
      </c>
      <c r="M178" s="849">
        <v>1166.6600000000001</v>
      </c>
      <c r="N178" s="832">
        <v>1</v>
      </c>
      <c r="O178" s="832">
        <v>583.33000000000004</v>
      </c>
      <c r="P178" s="849"/>
      <c r="Q178" s="849"/>
      <c r="R178" s="837"/>
      <c r="S178" s="850"/>
    </row>
    <row r="179" spans="1:19" ht="14.4" customHeight="1" x14ac:dyDescent="0.3">
      <c r="A179" s="831"/>
      <c r="B179" s="832" t="s">
        <v>2157</v>
      </c>
      <c r="C179" s="832" t="s">
        <v>580</v>
      </c>
      <c r="D179" s="832" t="s">
        <v>2135</v>
      </c>
      <c r="E179" s="832" t="s">
        <v>2154</v>
      </c>
      <c r="F179" s="832" t="s">
        <v>2193</v>
      </c>
      <c r="G179" s="832" t="s">
        <v>2194</v>
      </c>
      <c r="H179" s="849"/>
      <c r="I179" s="849"/>
      <c r="J179" s="832"/>
      <c r="K179" s="832"/>
      <c r="L179" s="849"/>
      <c r="M179" s="849"/>
      <c r="N179" s="832"/>
      <c r="O179" s="832"/>
      <c r="P179" s="849">
        <v>6</v>
      </c>
      <c r="Q179" s="849">
        <v>366.65999999999997</v>
      </c>
      <c r="R179" s="837"/>
      <c r="S179" s="850">
        <v>61.109999999999992</v>
      </c>
    </row>
    <row r="180" spans="1:19" ht="14.4" customHeight="1" x14ac:dyDescent="0.3">
      <c r="A180" s="831"/>
      <c r="B180" s="832" t="s">
        <v>2157</v>
      </c>
      <c r="C180" s="832" t="s">
        <v>580</v>
      </c>
      <c r="D180" s="832" t="s">
        <v>2135</v>
      </c>
      <c r="E180" s="832" t="s">
        <v>2154</v>
      </c>
      <c r="F180" s="832" t="s">
        <v>2201</v>
      </c>
      <c r="G180" s="832" t="s">
        <v>2202</v>
      </c>
      <c r="H180" s="849"/>
      <c r="I180" s="849"/>
      <c r="J180" s="832"/>
      <c r="K180" s="832"/>
      <c r="L180" s="849"/>
      <c r="M180" s="849"/>
      <c r="N180" s="832"/>
      <c r="O180" s="832"/>
      <c r="P180" s="849">
        <v>1</v>
      </c>
      <c r="Q180" s="849">
        <v>305.56</v>
      </c>
      <c r="R180" s="837"/>
      <c r="S180" s="850">
        <v>305.56</v>
      </c>
    </row>
    <row r="181" spans="1:19" ht="14.4" customHeight="1" x14ac:dyDescent="0.3">
      <c r="A181" s="831"/>
      <c r="B181" s="832" t="s">
        <v>2157</v>
      </c>
      <c r="C181" s="832" t="s">
        <v>580</v>
      </c>
      <c r="D181" s="832" t="s">
        <v>2135</v>
      </c>
      <c r="E181" s="832" t="s">
        <v>2154</v>
      </c>
      <c r="F181" s="832" t="s">
        <v>2209</v>
      </c>
      <c r="G181" s="832" t="s">
        <v>2210</v>
      </c>
      <c r="H181" s="849"/>
      <c r="I181" s="849"/>
      <c r="J181" s="832"/>
      <c r="K181" s="832"/>
      <c r="L181" s="849"/>
      <c r="M181" s="849"/>
      <c r="N181" s="832"/>
      <c r="O181" s="832"/>
      <c r="P181" s="849">
        <v>1</v>
      </c>
      <c r="Q181" s="849">
        <v>77.78</v>
      </c>
      <c r="R181" s="837"/>
      <c r="S181" s="850">
        <v>77.78</v>
      </c>
    </row>
    <row r="182" spans="1:19" ht="14.4" customHeight="1" x14ac:dyDescent="0.3">
      <c r="A182" s="831"/>
      <c r="B182" s="832" t="s">
        <v>2157</v>
      </c>
      <c r="C182" s="832" t="s">
        <v>580</v>
      </c>
      <c r="D182" s="832" t="s">
        <v>2135</v>
      </c>
      <c r="E182" s="832" t="s">
        <v>2154</v>
      </c>
      <c r="F182" s="832" t="s">
        <v>2213</v>
      </c>
      <c r="G182" s="832" t="s">
        <v>2214</v>
      </c>
      <c r="H182" s="849"/>
      <c r="I182" s="849"/>
      <c r="J182" s="832"/>
      <c r="K182" s="832"/>
      <c r="L182" s="849">
        <v>1</v>
      </c>
      <c r="M182" s="849">
        <v>94.44</v>
      </c>
      <c r="N182" s="832">
        <v>1</v>
      </c>
      <c r="O182" s="832">
        <v>94.44</v>
      </c>
      <c r="P182" s="849">
        <v>7</v>
      </c>
      <c r="Q182" s="849">
        <v>661.1099999999999</v>
      </c>
      <c r="R182" s="837">
        <v>7.0003176620076228</v>
      </c>
      <c r="S182" s="850">
        <v>94.444285714285698</v>
      </c>
    </row>
    <row r="183" spans="1:19" ht="14.4" customHeight="1" x14ac:dyDescent="0.3">
      <c r="A183" s="831"/>
      <c r="B183" s="832" t="s">
        <v>2157</v>
      </c>
      <c r="C183" s="832" t="s">
        <v>580</v>
      </c>
      <c r="D183" s="832" t="s">
        <v>2135</v>
      </c>
      <c r="E183" s="832" t="s">
        <v>2154</v>
      </c>
      <c r="F183" s="832" t="s">
        <v>2217</v>
      </c>
      <c r="G183" s="832" t="s">
        <v>2218</v>
      </c>
      <c r="H183" s="849"/>
      <c r="I183" s="849"/>
      <c r="J183" s="832"/>
      <c r="K183" s="832"/>
      <c r="L183" s="849"/>
      <c r="M183" s="849"/>
      <c r="N183" s="832"/>
      <c r="O183" s="832"/>
      <c r="P183" s="849">
        <v>1</v>
      </c>
      <c r="Q183" s="849">
        <v>96.67</v>
      </c>
      <c r="R183" s="837"/>
      <c r="S183" s="850">
        <v>96.67</v>
      </c>
    </row>
    <row r="184" spans="1:19" ht="14.4" customHeight="1" x14ac:dyDescent="0.3">
      <c r="A184" s="831"/>
      <c r="B184" s="832" t="s">
        <v>2157</v>
      </c>
      <c r="C184" s="832" t="s">
        <v>580</v>
      </c>
      <c r="D184" s="832" t="s">
        <v>2135</v>
      </c>
      <c r="E184" s="832" t="s">
        <v>2154</v>
      </c>
      <c r="F184" s="832" t="s">
        <v>2225</v>
      </c>
      <c r="G184" s="832" t="s">
        <v>2226</v>
      </c>
      <c r="H184" s="849"/>
      <c r="I184" s="849"/>
      <c r="J184" s="832"/>
      <c r="K184" s="832"/>
      <c r="L184" s="849"/>
      <c r="M184" s="849"/>
      <c r="N184" s="832"/>
      <c r="O184" s="832"/>
      <c r="P184" s="849">
        <v>4</v>
      </c>
      <c r="Q184" s="849">
        <v>533.33000000000004</v>
      </c>
      <c r="R184" s="837"/>
      <c r="S184" s="850">
        <v>133.33250000000001</v>
      </c>
    </row>
    <row r="185" spans="1:19" ht="14.4" customHeight="1" x14ac:dyDescent="0.3">
      <c r="A185" s="831"/>
      <c r="B185" s="832" t="s">
        <v>2157</v>
      </c>
      <c r="C185" s="832" t="s">
        <v>580</v>
      </c>
      <c r="D185" s="832" t="s">
        <v>2135</v>
      </c>
      <c r="E185" s="832" t="s">
        <v>2154</v>
      </c>
      <c r="F185" s="832" t="s">
        <v>2155</v>
      </c>
      <c r="G185" s="832" t="s">
        <v>2156</v>
      </c>
      <c r="H185" s="849"/>
      <c r="I185" s="849"/>
      <c r="J185" s="832"/>
      <c r="K185" s="832"/>
      <c r="L185" s="849">
        <v>2</v>
      </c>
      <c r="M185" s="849">
        <v>688.88</v>
      </c>
      <c r="N185" s="832">
        <v>1</v>
      </c>
      <c r="O185" s="832">
        <v>344.44</v>
      </c>
      <c r="P185" s="849">
        <v>25</v>
      </c>
      <c r="Q185" s="849">
        <v>8611.1200000000008</v>
      </c>
      <c r="R185" s="837">
        <v>12.500174195796076</v>
      </c>
      <c r="S185" s="850">
        <v>344.44480000000004</v>
      </c>
    </row>
    <row r="186" spans="1:19" ht="14.4" customHeight="1" x14ac:dyDescent="0.3">
      <c r="A186" s="831"/>
      <c r="B186" s="832" t="s">
        <v>2157</v>
      </c>
      <c r="C186" s="832" t="s">
        <v>580</v>
      </c>
      <c r="D186" s="832" t="s">
        <v>2135</v>
      </c>
      <c r="E186" s="832" t="s">
        <v>2154</v>
      </c>
      <c r="F186" s="832" t="s">
        <v>2234</v>
      </c>
      <c r="G186" s="832" t="s">
        <v>2235</v>
      </c>
      <c r="H186" s="849"/>
      <c r="I186" s="849"/>
      <c r="J186" s="832"/>
      <c r="K186" s="832"/>
      <c r="L186" s="849"/>
      <c r="M186" s="849"/>
      <c r="N186" s="832"/>
      <c r="O186" s="832"/>
      <c r="P186" s="849">
        <v>2</v>
      </c>
      <c r="Q186" s="849">
        <v>233.33</v>
      </c>
      <c r="R186" s="837"/>
      <c r="S186" s="850">
        <v>116.66500000000001</v>
      </c>
    </row>
    <row r="187" spans="1:19" ht="14.4" customHeight="1" x14ac:dyDescent="0.3">
      <c r="A187" s="831"/>
      <c r="B187" s="832" t="s">
        <v>2157</v>
      </c>
      <c r="C187" s="832" t="s">
        <v>580</v>
      </c>
      <c r="D187" s="832" t="s">
        <v>2141</v>
      </c>
      <c r="E187" s="832" t="s">
        <v>2154</v>
      </c>
      <c r="F187" s="832" t="s">
        <v>2180</v>
      </c>
      <c r="G187" s="832" t="s">
        <v>2181</v>
      </c>
      <c r="H187" s="849">
        <v>7</v>
      </c>
      <c r="I187" s="849">
        <v>816.67000000000007</v>
      </c>
      <c r="J187" s="832"/>
      <c r="K187" s="832">
        <v>116.66714285714286</v>
      </c>
      <c r="L187" s="849"/>
      <c r="M187" s="849"/>
      <c r="N187" s="832"/>
      <c r="O187" s="832"/>
      <c r="P187" s="849"/>
      <c r="Q187" s="849"/>
      <c r="R187" s="837"/>
      <c r="S187" s="850"/>
    </row>
    <row r="188" spans="1:19" ht="14.4" customHeight="1" x14ac:dyDescent="0.3">
      <c r="A188" s="831"/>
      <c r="B188" s="832" t="s">
        <v>2157</v>
      </c>
      <c r="C188" s="832" t="s">
        <v>580</v>
      </c>
      <c r="D188" s="832" t="s">
        <v>2141</v>
      </c>
      <c r="E188" s="832" t="s">
        <v>2154</v>
      </c>
      <c r="F188" s="832" t="s">
        <v>2186</v>
      </c>
      <c r="G188" s="832" t="s">
        <v>2187</v>
      </c>
      <c r="H188" s="849">
        <v>4</v>
      </c>
      <c r="I188" s="849">
        <v>2333.33</v>
      </c>
      <c r="J188" s="832"/>
      <c r="K188" s="832">
        <v>583.33249999999998</v>
      </c>
      <c r="L188" s="849"/>
      <c r="M188" s="849"/>
      <c r="N188" s="832"/>
      <c r="O188" s="832"/>
      <c r="P188" s="849"/>
      <c r="Q188" s="849"/>
      <c r="R188" s="837"/>
      <c r="S188" s="850"/>
    </row>
    <row r="189" spans="1:19" ht="14.4" customHeight="1" x14ac:dyDescent="0.3">
      <c r="A189" s="831"/>
      <c r="B189" s="832" t="s">
        <v>2157</v>
      </c>
      <c r="C189" s="832" t="s">
        <v>580</v>
      </c>
      <c r="D189" s="832" t="s">
        <v>2141</v>
      </c>
      <c r="E189" s="832" t="s">
        <v>2154</v>
      </c>
      <c r="F189" s="832" t="s">
        <v>2193</v>
      </c>
      <c r="G189" s="832" t="s">
        <v>2194</v>
      </c>
      <c r="H189" s="849">
        <v>2</v>
      </c>
      <c r="I189" s="849">
        <v>100</v>
      </c>
      <c r="J189" s="832"/>
      <c r="K189" s="832">
        <v>50</v>
      </c>
      <c r="L189" s="849"/>
      <c r="M189" s="849"/>
      <c r="N189" s="832"/>
      <c r="O189" s="832"/>
      <c r="P189" s="849"/>
      <c r="Q189" s="849"/>
      <c r="R189" s="837"/>
      <c r="S189" s="850"/>
    </row>
    <row r="190" spans="1:19" ht="14.4" customHeight="1" x14ac:dyDescent="0.3">
      <c r="A190" s="831"/>
      <c r="B190" s="832" t="s">
        <v>2157</v>
      </c>
      <c r="C190" s="832" t="s">
        <v>580</v>
      </c>
      <c r="D190" s="832" t="s">
        <v>2141</v>
      </c>
      <c r="E190" s="832" t="s">
        <v>2154</v>
      </c>
      <c r="F190" s="832" t="s">
        <v>2201</v>
      </c>
      <c r="G190" s="832" t="s">
        <v>2202</v>
      </c>
      <c r="H190" s="849">
        <v>3</v>
      </c>
      <c r="I190" s="849">
        <v>916.68000000000006</v>
      </c>
      <c r="J190" s="832"/>
      <c r="K190" s="832">
        <v>305.56</v>
      </c>
      <c r="L190" s="849"/>
      <c r="M190" s="849"/>
      <c r="N190" s="832"/>
      <c r="O190" s="832"/>
      <c r="P190" s="849"/>
      <c r="Q190" s="849"/>
      <c r="R190" s="837"/>
      <c r="S190" s="850"/>
    </row>
    <row r="191" spans="1:19" ht="14.4" customHeight="1" x14ac:dyDescent="0.3">
      <c r="A191" s="831"/>
      <c r="B191" s="832" t="s">
        <v>2157</v>
      </c>
      <c r="C191" s="832" t="s">
        <v>580</v>
      </c>
      <c r="D191" s="832" t="s">
        <v>2141</v>
      </c>
      <c r="E191" s="832" t="s">
        <v>2154</v>
      </c>
      <c r="F191" s="832" t="s">
        <v>2209</v>
      </c>
      <c r="G191" s="832" t="s">
        <v>2210</v>
      </c>
      <c r="H191" s="849">
        <v>3</v>
      </c>
      <c r="I191" s="849">
        <v>233.34</v>
      </c>
      <c r="J191" s="832"/>
      <c r="K191" s="832">
        <v>77.78</v>
      </c>
      <c r="L191" s="849"/>
      <c r="M191" s="849"/>
      <c r="N191" s="832"/>
      <c r="O191" s="832"/>
      <c r="P191" s="849"/>
      <c r="Q191" s="849"/>
      <c r="R191" s="837"/>
      <c r="S191" s="850"/>
    </row>
    <row r="192" spans="1:19" ht="14.4" customHeight="1" x14ac:dyDescent="0.3">
      <c r="A192" s="831"/>
      <c r="B192" s="832" t="s">
        <v>2157</v>
      </c>
      <c r="C192" s="832" t="s">
        <v>580</v>
      </c>
      <c r="D192" s="832" t="s">
        <v>2141</v>
      </c>
      <c r="E192" s="832" t="s">
        <v>2154</v>
      </c>
      <c r="F192" s="832" t="s">
        <v>2213</v>
      </c>
      <c r="G192" s="832" t="s">
        <v>2214</v>
      </c>
      <c r="H192" s="849">
        <v>3</v>
      </c>
      <c r="I192" s="849">
        <v>283.33</v>
      </c>
      <c r="J192" s="832"/>
      <c r="K192" s="832">
        <v>94.443333333333328</v>
      </c>
      <c r="L192" s="849"/>
      <c r="M192" s="849"/>
      <c r="N192" s="832"/>
      <c r="O192" s="832"/>
      <c r="P192" s="849"/>
      <c r="Q192" s="849"/>
      <c r="R192" s="837"/>
      <c r="S192" s="850"/>
    </row>
    <row r="193" spans="1:19" ht="14.4" customHeight="1" x14ac:dyDescent="0.3">
      <c r="A193" s="831"/>
      <c r="B193" s="832" t="s">
        <v>2157</v>
      </c>
      <c r="C193" s="832" t="s">
        <v>580</v>
      </c>
      <c r="D193" s="832" t="s">
        <v>2141</v>
      </c>
      <c r="E193" s="832" t="s">
        <v>2154</v>
      </c>
      <c r="F193" s="832" t="s">
        <v>2217</v>
      </c>
      <c r="G193" s="832" t="s">
        <v>2218</v>
      </c>
      <c r="H193" s="849">
        <v>2</v>
      </c>
      <c r="I193" s="849">
        <v>193.33</v>
      </c>
      <c r="J193" s="832"/>
      <c r="K193" s="832">
        <v>96.665000000000006</v>
      </c>
      <c r="L193" s="849"/>
      <c r="M193" s="849"/>
      <c r="N193" s="832"/>
      <c r="O193" s="832"/>
      <c r="P193" s="849"/>
      <c r="Q193" s="849"/>
      <c r="R193" s="837"/>
      <c r="S193" s="850"/>
    </row>
    <row r="194" spans="1:19" ht="14.4" customHeight="1" x14ac:dyDescent="0.3">
      <c r="A194" s="831"/>
      <c r="B194" s="832" t="s">
        <v>2157</v>
      </c>
      <c r="C194" s="832" t="s">
        <v>580</v>
      </c>
      <c r="D194" s="832" t="s">
        <v>2141</v>
      </c>
      <c r="E194" s="832" t="s">
        <v>2154</v>
      </c>
      <c r="F194" s="832" t="s">
        <v>2221</v>
      </c>
      <c r="G194" s="832" t="s">
        <v>2222</v>
      </c>
      <c r="H194" s="849">
        <v>1</v>
      </c>
      <c r="I194" s="849">
        <v>1283.33</v>
      </c>
      <c r="J194" s="832"/>
      <c r="K194" s="832">
        <v>1283.33</v>
      </c>
      <c r="L194" s="849"/>
      <c r="M194" s="849"/>
      <c r="N194" s="832"/>
      <c r="O194" s="832"/>
      <c r="P194" s="849"/>
      <c r="Q194" s="849"/>
      <c r="R194" s="837"/>
      <c r="S194" s="850"/>
    </row>
    <row r="195" spans="1:19" ht="14.4" customHeight="1" x14ac:dyDescent="0.3">
      <c r="A195" s="831"/>
      <c r="B195" s="832" t="s">
        <v>2157</v>
      </c>
      <c r="C195" s="832" t="s">
        <v>580</v>
      </c>
      <c r="D195" s="832" t="s">
        <v>2141</v>
      </c>
      <c r="E195" s="832" t="s">
        <v>2154</v>
      </c>
      <c r="F195" s="832" t="s">
        <v>2225</v>
      </c>
      <c r="G195" s="832" t="s">
        <v>2226</v>
      </c>
      <c r="H195" s="849">
        <v>2</v>
      </c>
      <c r="I195" s="849">
        <v>233.34</v>
      </c>
      <c r="J195" s="832"/>
      <c r="K195" s="832">
        <v>116.67</v>
      </c>
      <c r="L195" s="849"/>
      <c r="M195" s="849"/>
      <c r="N195" s="832"/>
      <c r="O195" s="832"/>
      <c r="P195" s="849"/>
      <c r="Q195" s="849"/>
      <c r="R195" s="837"/>
      <c r="S195" s="850"/>
    </row>
    <row r="196" spans="1:19" ht="14.4" customHeight="1" x14ac:dyDescent="0.3">
      <c r="A196" s="831"/>
      <c r="B196" s="832" t="s">
        <v>2157</v>
      </c>
      <c r="C196" s="832" t="s">
        <v>580</v>
      </c>
      <c r="D196" s="832" t="s">
        <v>2141</v>
      </c>
      <c r="E196" s="832" t="s">
        <v>2154</v>
      </c>
      <c r="F196" s="832" t="s">
        <v>2155</v>
      </c>
      <c r="G196" s="832" t="s">
        <v>2156</v>
      </c>
      <c r="H196" s="849">
        <v>14</v>
      </c>
      <c r="I196" s="849">
        <v>4822.22</v>
      </c>
      <c r="J196" s="832"/>
      <c r="K196" s="832">
        <v>344.44428571428574</v>
      </c>
      <c r="L196" s="849"/>
      <c r="M196" s="849"/>
      <c r="N196" s="832"/>
      <c r="O196" s="832"/>
      <c r="P196" s="849"/>
      <c r="Q196" s="849"/>
      <c r="R196" s="837"/>
      <c r="S196" s="850"/>
    </row>
    <row r="197" spans="1:19" ht="14.4" customHeight="1" x14ac:dyDescent="0.3">
      <c r="A197" s="831"/>
      <c r="B197" s="832" t="s">
        <v>2157</v>
      </c>
      <c r="C197" s="832" t="s">
        <v>580</v>
      </c>
      <c r="D197" s="832" t="s">
        <v>1079</v>
      </c>
      <c r="E197" s="832" t="s">
        <v>2154</v>
      </c>
      <c r="F197" s="832" t="s">
        <v>2176</v>
      </c>
      <c r="G197" s="832" t="s">
        <v>2177</v>
      </c>
      <c r="H197" s="849"/>
      <c r="I197" s="849"/>
      <c r="J197" s="832"/>
      <c r="K197" s="832"/>
      <c r="L197" s="849">
        <v>1</v>
      </c>
      <c r="M197" s="849">
        <v>77.78</v>
      </c>
      <c r="N197" s="832">
        <v>1</v>
      </c>
      <c r="O197" s="832">
        <v>77.78</v>
      </c>
      <c r="P197" s="849">
        <v>1</v>
      </c>
      <c r="Q197" s="849">
        <v>77.78</v>
      </c>
      <c r="R197" s="837">
        <v>1</v>
      </c>
      <c r="S197" s="850">
        <v>77.78</v>
      </c>
    </row>
    <row r="198" spans="1:19" ht="14.4" customHeight="1" x14ac:dyDescent="0.3">
      <c r="A198" s="831"/>
      <c r="B198" s="832" t="s">
        <v>2157</v>
      </c>
      <c r="C198" s="832" t="s">
        <v>580</v>
      </c>
      <c r="D198" s="832" t="s">
        <v>1079</v>
      </c>
      <c r="E198" s="832" t="s">
        <v>2154</v>
      </c>
      <c r="F198" s="832" t="s">
        <v>2180</v>
      </c>
      <c r="G198" s="832" t="s">
        <v>2181</v>
      </c>
      <c r="H198" s="849"/>
      <c r="I198" s="849"/>
      <c r="J198" s="832"/>
      <c r="K198" s="832"/>
      <c r="L198" s="849">
        <v>2</v>
      </c>
      <c r="M198" s="849">
        <v>233.33</v>
      </c>
      <c r="N198" s="832">
        <v>1</v>
      </c>
      <c r="O198" s="832">
        <v>116.66500000000001</v>
      </c>
      <c r="P198" s="849">
        <v>2</v>
      </c>
      <c r="Q198" s="849">
        <v>233.34</v>
      </c>
      <c r="R198" s="837">
        <v>1.0000428577551108</v>
      </c>
      <c r="S198" s="850">
        <v>116.67</v>
      </c>
    </row>
    <row r="199" spans="1:19" ht="14.4" customHeight="1" x14ac:dyDescent="0.3">
      <c r="A199" s="831"/>
      <c r="B199" s="832" t="s">
        <v>2157</v>
      </c>
      <c r="C199" s="832" t="s">
        <v>580</v>
      </c>
      <c r="D199" s="832" t="s">
        <v>1079</v>
      </c>
      <c r="E199" s="832" t="s">
        <v>2154</v>
      </c>
      <c r="F199" s="832" t="s">
        <v>2184</v>
      </c>
      <c r="G199" s="832" t="s">
        <v>2185</v>
      </c>
      <c r="H199" s="849"/>
      <c r="I199" s="849"/>
      <c r="J199" s="832"/>
      <c r="K199" s="832"/>
      <c r="L199" s="849">
        <v>1</v>
      </c>
      <c r="M199" s="849">
        <v>211.11</v>
      </c>
      <c r="N199" s="832">
        <v>1</v>
      </c>
      <c r="O199" s="832">
        <v>211.11</v>
      </c>
      <c r="P199" s="849">
        <v>1</v>
      </c>
      <c r="Q199" s="849">
        <v>222.22</v>
      </c>
      <c r="R199" s="837">
        <v>1.0526265927715408</v>
      </c>
      <c r="S199" s="850">
        <v>222.22</v>
      </c>
    </row>
    <row r="200" spans="1:19" ht="14.4" customHeight="1" x14ac:dyDescent="0.3">
      <c r="A200" s="831"/>
      <c r="B200" s="832" t="s">
        <v>2157</v>
      </c>
      <c r="C200" s="832" t="s">
        <v>580</v>
      </c>
      <c r="D200" s="832" t="s">
        <v>1079</v>
      </c>
      <c r="E200" s="832" t="s">
        <v>2154</v>
      </c>
      <c r="F200" s="832" t="s">
        <v>2186</v>
      </c>
      <c r="G200" s="832" t="s">
        <v>2187</v>
      </c>
      <c r="H200" s="849"/>
      <c r="I200" s="849"/>
      <c r="J200" s="832"/>
      <c r="K200" s="832"/>
      <c r="L200" s="849">
        <v>1</v>
      </c>
      <c r="M200" s="849">
        <v>583.33000000000004</v>
      </c>
      <c r="N200" s="832">
        <v>1</v>
      </c>
      <c r="O200" s="832">
        <v>583.33000000000004</v>
      </c>
      <c r="P200" s="849">
        <v>3</v>
      </c>
      <c r="Q200" s="849">
        <v>1749.9900000000002</v>
      </c>
      <c r="R200" s="837">
        <v>3</v>
      </c>
      <c r="S200" s="850">
        <v>583.33000000000004</v>
      </c>
    </row>
    <row r="201" spans="1:19" ht="14.4" customHeight="1" x14ac:dyDescent="0.3">
      <c r="A201" s="831"/>
      <c r="B201" s="832" t="s">
        <v>2157</v>
      </c>
      <c r="C201" s="832" t="s">
        <v>580</v>
      </c>
      <c r="D201" s="832" t="s">
        <v>1079</v>
      </c>
      <c r="E201" s="832" t="s">
        <v>2154</v>
      </c>
      <c r="F201" s="832" t="s">
        <v>2193</v>
      </c>
      <c r="G201" s="832" t="s">
        <v>2194</v>
      </c>
      <c r="H201" s="849"/>
      <c r="I201" s="849"/>
      <c r="J201" s="832"/>
      <c r="K201" s="832"/>
      <c r="L201" s="849">
        <v>2</v>
      </c>
      <c r="M201" s="849">
        <v>100</v>
      </c>
      <c r="N201" s="832">
        <v>1</v>
      </c>
      <c r="O201" s="832">
        <v>50</v>
      </c>
      <c r="P201" s="849">
        <v>3</v>
      </c>
      <c r="Q201" s="849">
        <v>183.32999999999998</v>
      </c>
      <c r="R201" s="837">
        <v>1.8332999999999999</v>
      </c>
      <c r="S201" s="850">
        <v>61.109999999999992</v>
      </c>
    </row>
    <row r="202" spans="1:19" ht="14.4" customHeight="1" x14ac:dyDescent="0.3">
      <c r="A202" s="831"/>
      <c r="B202" s="832" t="s">
        <v>2157</v>
      </c>
      <c r="C202" s="832" t="s">
        <v>580</v>
      </c>
      <c r="D202" s="832" t="s">
        <v>1079</v>
      </c>
      <c r="E202" s="832" t="s">
        <v>2154</v>
      </c>
      <c r="F202" s="832" t="s">
        <v>2201</v>
      </c>
      <c r="G202" s="832" t="s">
        <v>2202</v>
      </c>
      <c r="H202" s="849"/>
      <c r="I202" s="849"/>
      <c r="J202" s="832"/>
      <c r="K202" s="832"/>
      <c r="L202" s="849"/>
      <c r="M202" s="849"/>
      <c r="N202" s="832"/>
      <c r="O202" s="832"/>
      <c r="P202" s="849">
        <v>1</v>
      </c>
      <c r="Q202" s="849">
        <v>305.56</v>
      </c>
      <c r="R202" s="837"/>
      <c r="S202" s="850">
        <v>305.56</v>
      </c>
    </row>
    <row r="203" spans="1:19" ht="14.4" customHeight="1" x14ac:dyDescent="0.3">
      <c r="A203" s="831"/>
      <c r="B203" s="832" t="s">
        <v>2157</v>
      </c>
      <c r="C203" s="832" t="s">
        <v>580</v>
      </c>
      <c r="D203" s="832" t="s">
        <v>1079</v>
      </c>
      <c r="E203" s="832" t="s">
        <v>2154</v>
      </c>
      <c r="F203" s="832" t="s">
        <v>2209</v>
      </c>
      <c r="G203" s="832" t="s">
        <v>2210</v>
      </c>
      <c r="H203" s="849"/>
      <c r="I203" s="849"/>
      <c r="J203" s="832"/>
      <c r="K203" s="832"/>
      <c r="L203" s="849"/>
      <c r="M203" s="849"/>
      <c r="N203" s="832"/>
      <c r="O203" s="832"/>
      <c r="P203" s="849">
        <v>1</v>
      </c>
      <c r="Q203" s="849">
        <v>77.78</v>
      </c>
      <c r="R203" s="837"/>
      <c r="S203" s="850">
        <v>77.78</v>
      </c>
    </row>
    <row r="204" spans="1:19" ht="14.4" customHeight="1" x14ac:dyDescent="0.3">
      <c r="A204" s="831"/>
      <c r="B204" s="832" t="s">
        <v>2157</v>
      </c>
      <c r="C204" s="832" t="s">
        <v>580</v>
      </c>
      <c r="D204" s="832" t="s">
        <v>1079</v>
      </c>
      <c r="E204" s="832" t="s">
        <v>2154</v>
      </c>
      <c r="F204" s="832" t="s">
        <v>2213</v>
      </c>
      <c r="G204" s="832" t="s">
        <v>2214</v>
      </c>
      <c r="H204" s="849"/>
      <c r="I204" s="849"/>
      <c r="J204" s="832"/>
      <c r="K204" s="832"/>
      <c r="L204" s="849">
        <v>1</v>
      </c>
      <c r="M204" s="849">
        <v>94.44</v>
      </c>
      <c r="N204" s="832">
        <v>1</v>
      </c>
      <c r="O204" s="832">
        <v>94.44</v>
      </c>
      <c r="P204" s="849">
        <v>4</v>
      </c>
      <c r="Q204" s="849">
        <v>377.77</v>
      </c>
      <c r="R204" s="837">
        <v>4.0001058873358746</v>
      </c>
      <c r="S204" s="850">
        <v>94.442499999999995</v>
      </c>
    </row>
    <row r="205" spans="1:19" ht="14.4" customHeight="1" x14ac:dyDescent="0.3">
      <c r="A205" s="831"/>
      <c r="B205" s="832" t="s">
        <v>2157</v>
      </c>
      <c r="C205" s="832" t="s">
        <v>580</v>
      </c>
      <c r="D205" s="832" t="s">
        <v>1079</v>
      </c>
      <c r="E205" s="832" t="s">
        <v>2154</v>
      </c>
      <c r="F205" s="832" t="s">
        <v>2217</v>
      </c>
      <c r="G205" s="832" t="s">
        <v>2218</v>
      </c>
      <c r="H205" s="849"/>
      <c r="I205" s="849"/>
      <c r="J205" s="832"/>
      <c r="K205" s="832"/>
      <c r="L205" s="849"/>
      <c r="M205" s="849"/>
      <c r="N205" s="832"/>
      <c r="O205" s="832"/>
      <c r="P205" s="849">
        <v>1</v>
      </c>
      <c r="Q205" s="849">
        <v>96.67</v>
      </c>
      <c r="R205" s="837"/>
      <c r="S205" s="850">
        <v>96.67</v>
      </c>
    </row>
    <row r="206" spans="1:19" ht="14.4" customHeight="1" x14ac:dyDescent="0.3">
      <c r="A206" s="831"/>
      <c r="B206" s="832" t="s">
        <v>2157</v>
      </c>
      <c r="C206" s="832" t="s">
        <v>580</v>
      </c>
      <c r="D206" s="832" t="s">
        <v>1079</v>
      </c>
      <c r="E206" s="832" t="s">
        <v>2154</v>
      </c>
      <c r="F206" s="832" t="s">
        <v>2225</v>
      </c>
      <c r="G206" s="832" t="s">
        <v>2226</v>
      </c>
      <c r="H206" s="849"/>
      <c r="I206" s="849"/>
      <c r="J206" s="832"/>
      <c r="K206" s="832"/>
      <c r="L206" s="849"/>
      <c r="M206" s="849"/>
      <c r="N206" s="832"/>
      <c r="O206" s="832"/>
      <c r="P206" s="849">
        <v>1</v>
      </c>
      <c r="Q206" s="849">
        <v>133.33000000000001</v>
      </c>
      <c r="R206" s="837"/>
      <c r="S206" s="850">
        <v>133.33000000000001</v>
      </c>
    </row>
    <row r="207" spans="1:19" ht="14.4" customHeight="1" x14ac:dyDescent="0.3">
      <c r="A207" s="831"/>
      <c r="B207" s="832" t="s">
        <v>2157</v>
      </c>
      <c r="C207" s="832" t="s">
        <v>580</v>
      </c>
      <c r="D207" s="832" t="s">
        <v>1079</v>
      </c>
      <c r="E207" s="832" t="s">
        <v>2154</v>
      </c>
      <c r="F207" s="832" t="s">
        <v>2155</v>
      </c>
      <c r="G207" s="832" t="s">
        <v>2156</v>
      </c>
      <c r="H207" s="849"/>
      <c r="I207" s="849"/>
      <c r="J207" s="832"/>
      <c r="K207" s="832"/>
      <c r="L207" s="849">
        <v>10</v>
      </c>
      <c r="M207" s="849">
        <v>3444.44</v>
      </c>
      <c r="N207" s="832">
        <v>1</v>
      </c>
      <c r="O207" s="832">
        <v>344.44400000000002</v>
      </c>
      <c r="P207" s="849">
        <v>8</v>
      </c>
      <c r="Q207" s="849">
        <v>2755.5499999999997</v>
      </c>
      <c r="R207" s="837">
        <v>0.79999941935408936</v>
      </c>
      <c r="S207" s="850">
        <v>344.44374999999997</v>
      </c>
    </row>
    <row r="208" spans="1:19" ht="14.4" customHeight="1" x14ac:dyDescent="0.3">
      <c r="A208" s="831"/>
      <c r="B208" s="832" t="s">
        <v>2157</v>
      </c>
      <c r="C208" s="832" t="s">
        <v>580</v>
      </c>
      <c r="D208" s="832" t="s">
        <v>1080</v>
      </c>
      <c r="E208" s="832" t="s">
        <v>2154</v>
      </c>
      <c r="F208" s="832" t="s">
        <v>2176</v>
      </c>
      <c r="G208" s="832" t="s">
        <v>2177</v>
      </c>
      <c r="H208" s="849"/>
      <c r="I208" s="849"/>
      <c r="J208" s="832"/>
      <c r="K208" s="832"/>
      <c r="L208" s="849"/>
      <c r="M208" s="849"/>
      <c r="N208" s="832"/>
      <c r="O208" s="832"/>
      <c r="P208" s="849">
        <v>1</v>
      </c>
      <c r="Q208" s="849">
        <v>77.78</v>
      </c>
      <c r="R208" s="837"/>
      <c r="S208" s="850">
        <v>77.78</v>
      </c>
    </row>
    <row r="209" spans="1:19" ht="14.4" customHeight="1" x14ac:dyDescent="0.3">
      <c r="A209" s="831"/>
      <c r="B209" s="832" t="s">
        <v>2157</v>
      </c>
      <c r="C209" s="832" t="s">
        <v>580</v>
      </c>
      <c r="D209" s="832" t="s">
        <v>1080</v>
      </c>
      <c r="E209" s="832" t="s">
        <v>2154</v>
      </c>
      <c r="F209" s="832" t="s">
        <v>2178</v>
      </c>
      <c r="G209" s="832" t="s">
        <v>2179</v>
      </c>
      <c r="H209" s="849"/>
      <c r="I209" s="849"/>
      <c r="J209" s="832"/>
      <c r="K209" s="832"/>
      <c r="L209" s="849">
        <v>1</v>
      </c>
      <c r="M209" s="849">
        <v>250</v>
      </c>
      <c r="N209" s="832">
        <v>1</v>
      </c>
      <c r="O209" s="832">
        <v>250</v>
      </c>
      <c r="P209" s="849">
        <v>1</v>
      </c>
      <c r="Q209" s="849">
        <v>250</v>
      </c>
      <c r="R209" s="837">
        <v>1</v>
      </c>
      <c r="S209" s="850">
        <v>250</v>
      </c>
    </row>
    <row r="210" spans="1:19" ht="14.4" customHeight="1" x14ac:dyDescent="0.3">
      <c r="A210" s="831"/>
      <c r="B210" s="832" t="s">
        <v>2157</v>
      </c>
      <c r="C210" s="832" t="s">
        <v>580</v>
      </c>
      <c r="D210" s="832" t="s">
        <v>1080</v>
      </c>
      <c r="E210" s="832" t="s">
        <v>2154</v>
      </c>
      <c r="F210" s="832" t="s">
        <v>2180</v>
      </c>
      <c r="G210" s="832" t="s">
        <v>2181</v>
      </c>
      <c r="H210" s="849">
        <v>1</v>
      </c>
      <c r="I210" s="849">
        <v>116.67</v>
      </c>
      <c r="J210" s="832">
        <v>0.5</v>
      </c>
      <c r="K210" s="832">
        <v>116.67</v>
      </c>
      <c r="L210" s="849">
        <v>2</v>
      </c>
      <c r="M210" s="849">
        <v>233.34</v>
      </c>
      <c r="N210" s="832">
        <v>1</v>
      </c>
      <c r="O210" s="832">
        <v>116.67</v>
      </c>
      <c r="P210" s="849">
        <v>5</v>
      </c>
      <c r="Q210" s="849">
        <v>583.34</v>
      </c>
      <c r="R210" s="837">
        <v>2.499957144081598</v>
      </c>
      <c r="S210" s="850">
        <v>116.66800000000001</v>
      </c>
    </row>
    <row r="211" spans="1:19" ht="14.4" customHeight="1" x14ac:dyDescent="0.3">
      <c r="A211" s="831"/>
      <c r="B211" s="832" t="s">
        <v>2157</v>
      </c>
      <c r="C211" s="832" t="s">
        <v>580</v>
      </c>
      <c r="D211" s="832" t="s">
        <v>1080</v>
      </c>
      <c r="E211" s="832" t="s">
        <v>2154</v>
      </c>
      <c r="F211" s="832" t="s">
        <v>2184</v>
      </c>
      <c r="G211" s="832" t="s">
        <v>2185</v>
      </c>
      <c r="H211" s="849">
        <v>0</v>
      </c>
      <c r="I211" s="849">
        <v>0</v>
      </c>
      <c r="J211" s="832">
        <v>0</v>
      </c>
      <c r="K211" s="832"/>
      <c r="L211" s="849">
        <v>2</v>
      </c>
      <c r="M211" s="849">
        <v>422.22</v>
      </c>
      <c r="N211" s="832">
        <v>1</v>
      </c>
      <c r="O211" s="832">
        <v>211.11</v>
      </c>
      <c r="P211" s="849"/>
      <c r="Q211" s="849"/>
      <c r="R211" s="837"/>
      <c r="S211" s="850"/>
    </row>
    <row r="212" spans="1:19" ht="14.4" customHeight="1" x14ac:dyDescent="0.3">
      <c r="A212" s="831"/>
      <c r="B212" s="832" t="s">
        <v>2157</v>
      </c>
      <c r="C212" s="832" t="s">
        <v>580</v>
      </c>
      <c r="D212" s="832" t="s">
        <v>1080</v>
      </c>
      <c r="E212" s="832" t="s">
        <v>2154</v>
      </c>
      <c r="F212" s="832" t="s">
        <v>2186</v>
      </c>
      <c r="G212" s="832" t="s">
        <v>2187</v>
      </c>
      <c r="H212" s="849">
        <v>1</v>
      </c>
      <c r="I212" s="849">
        <v>583.33000000000004</v>
      </c>
      <c r="J212" s="832"/>
      <c r="K212" s="832">
        <v>583.33000000000004</v>
      </c>
      <c r="L212" s="849"/>
      <c r="M212" s="849"/>
      <c r="N212" s="832"/>
      <c r="O212" s="832"/>
      <c r="P212" s="849">
        <v>3</v>
      </c>
      <c r="Q212" s="849">
        <v>1750</v>
      </c>
      <c r="R212" s="837"/>
      <c r="S212" s="850">
        <v>583.33333333333337</v>
      </c>
    </row>
    <row r="213" spans="1:19" ht="14.4" customHeight="1" x14ac:dyDescent="0.3">
      <c r="A213" s="831"/>
      <c r="B213" s="832" t="s">
        <v>2157</v>
      </c>
      <c r="C213" s="832" t="s">
        <v>580</v>
      </c>
      <c r="D213" s="832" t="s">
        <v>1080</v>
      </c>
      <c r="E213" s="832" t="s">
        <v>2154</v>
      </c>
      <c r="F213" s="832" t="s">
        <v>2193</v>
      </c>
      <c r="G213" s="832" t="s">
        <v>2194</v>
      </c>
      <c r="H213" s="849"/>
      <c r="I213" s="849"/>
      <c r="J213" s="832"/>
      <c r="K213" s="832"/>
      <c r="L213" s="849">
        <v>1</v>
      </c>
      <c r="M213" s="849">
        <v>50</v>
      </c>
      <c r="N213" s="832">
        <v>1</v>
      </c>
      <c r="O213" s="832">
        <v>50</v>
      </c>
      <c r="P213" s="849">
        <v>6</v>
      </c>
      <c r="Q213" s="849">
        <v>366.66</v>
      </c>
      <c r="R213" s="837">
        <v>7.3332000000000006</v>
      </c>
      <c r="S213" s="850">
        <v>61.110000000000007</v>
      </c>
    </row>
    <row r="214" spans="1:19" ht="14.4" customHeight="1" x14ac:dyDescent="0.3">
      <c r="A214" s="831"/>
      <c r="B214" s="832" t="s">
        <v>2157</v>
      </c>
      <c r="C214" s="832" t="s">
        <v>580</v>
      </c>
      <c r="D214" s="832" t="s">
        <v>1080</v>
      </c>
      <c r="E214" s="832" t="s">
        <v>2154</v>
      </c>
      <c r="F214" s="832" t="s">
        <v>2201</v>
      </c>
      <c r="G214" s="832" t="s">
        <v>2202</v>
      </c>
      <c r="H214" s="849"/>
      <c r="I214" s="849"/>
      <c r="J214" s="832"/>
      <c r="K214" s="832"/>
      <c r="L214" s="849"/>
      <c r="M214" s="849"/>
      <c r="N214" s="832"/>
      <c r="O214" s="832"/>
      <c r="P214" s="849">
        <v>3</v>
      </c>
      <c r="Q214" s="849">
        <v>916.68000000000006</v>
      </c>
      <c r="R214" s="837"/>
      <c r="S214" s="850">
        <v>305.56</v>
      </c>
    </row>
    <row r="215" spans="1:19" ht="14.4" customHeight="1" x14ac:dyDescent="0.3">
      <c r="A215" s="831"/>
      <c r="B215" s="832" t="s">
        <v>2157</v>
      </c>
      <c r="C215" s="832" t="s">
        <v>580</v>
      </c>
      <c r="D215" s="832" t="s">
        <v>1080</v>
      </c>
      <c r="E215" s="832" t="s">
        <v>2154</v>
      </c>
      <c r="F215" s="832" t="s">
        <v>2209</v>
      </c>
      <c r="G215" s="832" t="s">
        <v>2210</v>
      </c>
      <c r="H215" s="849"/>
      <c r="I215" s="849"/>
      <c r="J215" s="832"/>
      <c r="K215" s="832"/>
      <c r="L215" s="849"/>
      <c r="M215" s="849"/>
      <c r="N215" s="832"/>
      <c r="O215" s="832"/>
      <c r="P215" s="849">
        <v>3</v>
      </c>
      <c r="Q215" s="849">
        <v>233.34</v>
      </c>
      <c r="R215" s="837"/>
      <c r="S215" s="850">
        <v>77.78</v>
      </c>
    </row>
    <row r="216" spans="1:19" ht="14.4" customHeight="1" x14ac:dyDescent="0.3">
      <c r="A216" s="831"/>
      <c r="B216" s="832" t="s">
        <v>2157</v>
      </c>
      <c r="C216" s="832" t="s">
        <v>580</v>
      </c>
      <c r="D216" s="832" t="s">
        <v>1080</v>
      </c>
      <c r="E216" s="832" t="s">
        <v>2154</v>
      </c>
      <c r="F216" s="832" t="s">
        <v>2217</v>
      </c>
      <c r="G216" s="832" t="s">
        <v>2218</v>
      </c>
      <c r="H216" s="849"/>
      <c r="I216" s="849"/>
      <c r="J216" s="832"/>
      <c r="K216" s="832"/>
      <c r="L216" s="849"/>
      <c r="M216" s="849"/>
      <c r="N216" s="832"/>
      <c r="O216" s="832"/>
      <c r="P216" s="849">
        <v>1</v>
      </c>
      <c r="Q216" s="849">
        <v>96.67</v>
      </c>
      <c r="R216" s="837"/>
      <c r="S216" s="850">
        <v>96.67</v>
      </c>
    </row>
    <row r="217" spans="1:19" ht="14.4" customHeight="1" x14ac:dyDescent="0.3">
      <c r="A217" s="831"/>
      <c r="B217" s="832" t="s">
        <v>2157</v>
      </c>
      <c r="C217" s="832" t="s">
        <v>580</v>
      </c>
      <c r="D217" s="832" t="s">
        <v>1080</v>
      </c>
      <c r="E217" s="832" t="s">
        <v>2154</v>
      </c>
      <c r="F217" s="832" t="s">
        <v>2155</v>
      </c>
      <c r="G217" s="832" t="s">
        <v>2156</v>
      </c>
      <c r="H217" s="849">
        <v>2</v>
      </c>
      <c r="I217" s="849">
        <v>688.88</v>
      </c>
      <c r="J217" s="832">
        <v>0.66666666666666674</v>
      </c>
      <c r="K217" s="832">
        <v>344.44</v>
      </c>
      <c r="L217" s="849">
        <v>3</v>
      </c>
      <c r="M217" s="849">
        <v>1033.32</v>
      </c>
      <c r="N217" s="832">
        <v>1</v>
      </c>
      <c r="O217" s="832">
        <v>344.44</v>
      </c>
      <c r="P217" s="849">
        <v>10</v>
      </c>
      <c r="Q217" s="849">
        <v>3444.42</v>
      </c>
      <c r="R217" s="837">
        <v>3.3333526884217863</v>
      </c>
      <c r="S217" s="850">
        <v>344.44200000000001</v>
      </c>
    </row>
    <row r="218" spans="1:19" ht="14.4" customHeight="1" x14ac:dyDescent="0.3">
      <c r="A218" s="831"/>
      <c r="B218" s="832" t="s">
        <v>2157</v>
      </c>
      <c r="C218" s="832" t="s">
        <v>580</v>
      </c>
      <c r="D218" s="832" t="s">
        <v>1081</v>
      </c>
      <c r="E218" s="832" t="s">
        <v>2154</v>
      </c>
      <c r="F218" s="832" t="s">
        <v>2176</v>
      </c>
      <c r="G218" s="832" t="s">
        <v>2177</v>
      </c>
      <c r="H218" s="849">
        <v>1</v>
      </c>
      <c r="I218" s="849">
        <v>77.78</v>
      </c>
      <c r="J218" s="832">
        <v>0.25</v>
      </c>
      <c r="K218" s="832">
        <v>77.78</v>
      </c>
      <c r="L218" s="849">
        <v>4</v>
      </c>
      <c r="M218" s="849">
        <v>311.12</v>
      </c>
      <c r="N218" s="832">
        <v>1</v>
      </c>
      <c r="O218" s="832">
        <v>77.78</v>
      </c>
      <c r="P218" s="849"/>
      <c r="Q218" s="849"/>
      <c r="R218" s="837"/>
      <c r="S218" s="850"/>
    </row>
    <row r="219" spans="1:19" ht="14.4" customHeight="1" x14ac:dyDescent="0.3">
      <c r="A219" s="831"/>
      <c r="B219" s="832" t="s">
        <v>2157</v>
      </c>
      <c r="C219" s="832" t="s">
        <v>580</v>
      </c>
      <c r="D219" s="832" t="s">
        <v>1081</v>
      </c>
      <c r="E219" s="832" t="s">
        <v>2154</v>
      </c>
      <c r="F219" s="832" t="s">
        <v>2180</v>
      </c>
      <c r="G219" s="832" t="s">
        <v>2181</v>
      </c>
      <c r="H219" s="849">
        <v>1</v>
      </c>
      <c r="I219" s="849">
        <v>116.67</v>
      </c>
      <c r="J219" s="832">
        <v>0.2500053571045921</v>
      </c>
      <c r="K219" s="832">
        <v>116.67</v>
      </c>
      <c r="L219" s="849">
        <v>4</v>
      </c>
      <c r="M219" s="849">
        <v>466.67</v>
      </c>
      <c r="N219" s="832">
        <v>1</v>
      </c>
      <c r="O219" s="832">
        <v>116.6675</v>
      </c>
      <c r="P219" s="849">
        <v>11</v>
      </c>
      <c r="Q219" s="849">
        <v>1283.33</v>
      </c>
      <c r="R219" s="837">
        <v>2.749973214477039</v>
      </c>
      <c r="S219" s="850">
        <v>116.66636363636363</v>
      </c>
    </row>
    <row r="220" spans="1:19" ht="14.4" customHeight="1" x14ac:dyDescent="0.3">
      <c r="A220" s="831"/>
      <c r="B220" s="832" t="s">
        <v>2157</v>
      </c>
      <c r="C220" s="832" t="s">
        <v>580</v>
      </c>
      <c r="D220" s="832" t="s">
        <v>1081</v>
      </c>
      <c r="E220" s="832" t="s">
        <v>2154</v>
      </c>
      <c r="F220" s="832" t="s">
        <v>2184</v>
      </c>
      <c r="G220" s="832" t="s">
        <v>2185</v>
      </c>
      <c r="H220" s="849">
        <v>1</v>
      </c>
      <c r="I220" s="849">
        <v>211.11</v>
      </c>
      <c r="J220" s="832">
        <v>0.33333333333333331</v>
      </c>
      <c r="K220" s="832">
        <v>211.11</v>
      </c>
      <c r="L220" s="849">
        <v>3</v>
      </c>
      <c r="M220" s="849">
        <v>633.33000000000004</v>
      </c>
      <c r="N220" s="832">
        <v>1</v>
      </c>
      <c r="O220" s="832">
        <v>211.11</v>
      </c>
      <c r="P220" s="849">
        <v>3</v>
      </c>
      <c r="Q220" s="849">
        <v>666.66</v>
      </c>
      <c r="R220" s="837">
        <v>1.0526265927715408</v>
      </c>
      <c r="S220" s="850">
        <v>222.22</v>
      </c>
    </row>
    <row r="221" spans="1:19" ht="14.4" customHeight="1" x14ac:dyDescent="0.3">
      <c r="A221" s="831"/>
      <c r="B221" s="832" t="s">
        <v>2157</v>
      </c>
      <c r="C221" s="832" t="s">
        <v>580</v>
      </c>
      <c r="D221" s="832" t="s">
        <v>1081</v>
      </c>
      <c r="E221" s="832" t="s">
        <v>2154</v>
      </c>
      <c r="F221" s="832" t="s">
        <v>2186</v>
      </c>
      <c r="G221" s="832" t="s">
        <v>2187</v>
      </c>
      <c r="H221" s="849">
        <v>1</v>
      </c>
      <c r="I221" s="849">
        <v>583.33000000000004</v>
      </c>
      <c r="J221" s="832">
        <v>0.33333142857142861</v>
      </c>
      <c r="K221" s="832">
        <v>583.33000000000004</v>
      </c>
      <c r="L221" s="849">
        <v>3</v>
      </c>
      <c r="M221" s="849">
        <v>1750</v>
      </c>
      <c r="N221" s="832">
        <v>1</v>
      </c>
      <c r="O221" s="832">
        <v>583.33333333333337</v>
      </c>
      <c r="P221" s="849">
        <v>2</v>
      </c>
      <c r="Q221" s="849">
        <v>1166.67</v>
      </c>
      <c r="R221" s="837">
        <v>0.6666685714285715</v>
      </c>
      <c r="S221" s="850">
        <v>583.33500000000004</v>
      </c>
    </row>
    <row r="222" spans="1:19" ht="14.4" customHeight="1" x14ac:dyDescent="0.3">
      <c r="A222" s="831"/>
      <c r="B222" s="832" t="s">
        <v>2157</v>
      </c>
      <c r="C222" s="832" t="s">
        <v>580</v>
      </c>
      <c r="D222" s="832" t="s">
        <v>1081</v>
      </c>
      <c r="E222" s="832" t="s">
        <v>2154</v>
      </c>
      <c r="F222" s="832" t="s">
        <v>2193</v>
      </c>
      <c r="G222" s="832" t="s">
        <v>2194</v>
      </c>
      <c r="H222" s="849">
        <v>2</v>
      </c>
      <c r="I222" s="849">
        <v>100</v>
      </c>
      <c r="J222" s="832">
        <v>0.2</v>
      </c>
      <c r="K222" s="832">
        <v>50</v>
      </c>
      <c r="L222" s="849">
        <v>10</v>
      </c>
      <c r="M222" s="849">
        <v>500</v>
      </c>
      <c r="N222" s="832">
        <v>1</v>
      </c>
      <c r="O222" s="832">
        <v>50</v>
      </c>
      <c r="P222" s="849">
        <v>10</v>
      </c>
      <c r="Q222" s="849">
        <v>611.1</v>
      </c>
      <c r="R222" s="837">
        <v>1.2222</v>
      </c>
      <c r="S222" s="850">
        <v>61.11</v>
      </c>
    </row>
    <row r="223" spans="1:19" ht="14.4" customHeight="1" x14ac:dyDescent="0.3">
      <c r="A223" s="831"/>
      <c r="B223" s="832" t="s">
        <v>2157</v>
      </c>
      <c r="C223" s="832" t="s">
        <v>580</v>
      </c>
      <c r="D223" s="832" t="s">
        <v>1081</v>
      </c>
      <c r="E223" s="832" t="s">
        <v>2154</v>
      </c>
      <c r="F223" s="832" t="s">
        <v>2213</v>
      </c>
      <c r="G223" s="832" t="s">
        <v>2214</v>
      </c>
      <c r="H223" s="849">
        <v>2</v>
      </c>
      <c r="I223" s="849">
        <v>188.88</v>
      </c>
      <c r="J223" s="832">
        <v>0.28570132050642105</v>
      </c>
      <c r="K223" s="832">
        <v>94.44</v>
      </c>
      <c r="L223" s="849">
        <v>7</v>
      </c>
      <c r="M223" s="849">
        <v>661.1099999999999</v>
      </c>
      <c r="N223" s="832">
        <v>1</v>
      </c>
      <c r="O223" s="832">
        <v>94.444285714285698</v>
      </c>
      <c r="P223" s="849">
        <v>7</v>
      </c>
      <c r="Q223" s="849">
        <v>661.09999999999991</v>
      </c>
      <c r="R223" s="837">
        <v>0.99998487392415791</v>
      </c>
      <c r="S223" s="850">
        <v>94.442857142857136</v>
      </c>
    </row>
    <row r="224" spans="1:19" ht="14.4" customHeight="1" x14ac:dyDescent="0.3">
      <c r="A224" s="831"/>
      <c r="B224" s="832" t="s">
        <v>2157</v>
      </c>
      <c r="C224" s="832" t="s">
        <v>580</v>
      </c>
      <c r="D224" s="832" t="s">
        <v>1081</v>
      </c>
      <c r="E224" s="832" t="s">
        <v>2154</v>
      </c>
      <c r="F224" s="832" t="s">
        <v>2217</v>
      </c>
      <c r="G224" s="832" t="s">
        <v>2218</v>
      </c>
      <c r="H224" s="849"/>
      <c r="I224" s="849"/>
      <c r="J224" s="832"/>
      <c r="K224" s="832"/>
      <c r="L224" s="849"/>
      <c r="M224" s="849"/>
      <c r="N224" s="832"/>
      <c r="O224" s="832"/>
      <c r="P224" s="849">
        <v>4</v>
      </c>
      <c r="Q224" s="849">
        <v>386.67</v>
      </c>
      <c r="R224" s="837"/>
      <c r="S224" s="850">
        <v>96.667500000000004</v>
      </c>
    </row>
    <row r="225" spans="1:19" ht="14.4" customHeight="1" x14ac:dyDescent="0.3">
      <c r="A225" s="831"/>
      <c r="B225" s="832" t="s">
        <v>2157</v>
      </c>
      <c r="C225" s="832" t="s">
        <v>580</v>
      </c>
      <c r="D225" s="832" t="s">
        <v>1081</v>
      </c>
      <c r="E225" s="832" t="s">
        <v>2154</v>
      </c>
      <c r="F225" s="832" t="s">
        <v>2225</v>
      </c>
      <c r="G225" s="832" t="s">
        <v>2226</v>
      </c>
      <c r="H225" s="849"/>
      <c r="I225" s="849"/>
      <c r="J225" s="832"/>
      <c r="K225" s="832"/>
      <c r="L225" s="849">
        <v>2</v>
      </c>
      <c r="M225" s="849">
        <v>233.34</v>
      </c>
      <c r="N225" s="832">
        <v>1</v>
      </c>
      <c r="O225" s="832">
        <v>116.67</v>
      </c>
      <c r="P225" s="849">
        <v>5</v>
      </c>
      <c r="Q225" s="849">
        <v>666.66000000000008</v>
      </c>
      <c r="R225" s="837">
        <v>2.8570326562098227</v>
      </c>
      <c r="S225" s="850">
        <v>133.33200000000002</v>
      </c>
    </row>
    <row r="226" spans="1:19" ht="14.4" customHeight="1" x14ac:dyDescent="0.3">
      <c r="A226" s="831"/>
      <c r="B226" s="832" t="s">
        <v>2157</v>
      </c>
      <c r="C226" s="832" t="s">
        <v>580</v>
      </c>
      <c r="D226" s="832" t="s">
        <v>1081</v>
      </c>
      <c r="E226" s="832" t="s">
        <v>2154</v>
      </c>
      <c r="F226" s="832" t="s">
        <v>2155</v>
      </c>
      <c r="G226" s="832" t="s">
        <v>2156</v>
      </c>
      <c r="H226" s="849">
        <v>8</v>
      </c>
      <c r="I226" s="849">
        <v>2755.55</v>
      </c>
      <c r="J226" s="832">
        <v>0.23529346467289214</v>
      </c>
      <c r="K226" s="832">
        <v>344.44375000000002</v>
      </c>
      <c r="L226" s="849">
        <v>34</v>
      </c>
      <c r="M226" s="849">
        <v>11711.119999999999</v>
      </c>
      <c r="N226" s="832">
        <v>1</v>
      </c>
      <c r="O226" s="832">
        <v>344.44470588235293</v>
      </c>
      <c r="P226" s="849">
        <v>38</v>
      </c>
      <c r="Q226" s="849">
        <v>13088.88</v>
      </c>
      <c r="R226" s="837">
        <v>1.1176454515025036</v>
      </c>
      <c r="S226" s="850">
        <v>344.44421052631577</v>
      </c>
    </row>
    <row r="227" spans="1:19" ht="14.4" customHeight="1" x14ac:dyDescent="0.3">
      <c r="A227" s="831"/>
      <c r="B227" s="832" t="s">
        <v>2157</v>
      </c>
      <c r="C227" s="832" t="s">
        <v>580</v>
      </c>
      <c r="D227" s="832" t="s">
        <v>2142</v>
      </c>
      <c r="E227" s="832" t="s">
        <v>2154</v>
      </c>
      <c r="F227" s="832" t="s">
        <v>2176</v>
      </c>
      <c r="G227" s="832" t="s">
        <v>2177</v>
      </c>
      <c r="H227" s="849">
        <v>1</v>
      </c>
      <c r="I227" s="849">
        <v>77.78</v>
      </c>
      <c r="J227" s="832">
        <v>0.25</v>
      </c>
      <c r="K227" s="832">
        <v>77.78</v>
      </c>
      <c r="L227" s="849">
        <v>4</v>
      </c>
      <c r="M227" s="849">
        <v>311.12</v>
      </c>
      <c r="N227" s="832">
        <v>1</v>
      </c>
      <c r="O227" s="832">
        <v>77.78</v>
      </c>
      <c r="P227" s="849"/>
      <c r="Q227" s="849"/>
      <c r="R227" s="837"/>
      <c r="S227" s="850"/>
    </row>
    <row r="228" spans="1:19" ht="14.4" customHeight="1" x14ac:dyDescent="0.3">
      <c r="A228" s="831"/>
      <c r="B228" s="832" t="s">
        <v>2157</v>
      </c>
      <c r="C228" s="832" t="s">
        <v>580</v>
      </c>
      <c r="D228" s="832" t="s">
        <v>2142</v>
      </c>
      <c r="E228" s="832" t="s">
        <v>2154</v>
      </c>
      <c r="F228" s="832" t="s">
        <v>2180</v>
      </c>
      <c r="G228" s="832" t="s">
        <v>2181</v>
      </c>
      <c r="H228" s="849">
        <v>3</v>
      </c>
      <c r="I228" s="849">
        <v>350</v>
      </c>
      <c r="J228" s="832">
        <v>0.17647088482501652</v>
      </c>
      <c r="K228" s="832">
        <v>116.66666666666667</v>
      </c>
      <c r="L228" s="849">
        <v>17</v>
      </c>
      <c r="M228" s="849">
        <v>1983.33</v>
      </c>
      <c r="N228" s="832">
        <v>1</v>
      </c>
      <c r="O228" s="832">
        <v>116.66647058823528</v>
      </c>
      <c r="P228" s="849"/>
      <c r="Q228" s="849"/>
      <c r="R228" s="837"/>
      <c r="S228" s="850"/>
    </row>
    <row r="229" spans="1:19" ht="14.4" customHeight="1" x14ac:dyDescent="0.3">
      <c r="A229" s="831"/>
      <c r="B229" s="832" t="s">
        <v>2157</v>
      </c>
      <c r="C229" s="832" t="s">
        <v>580</v>
      </c>
      <c r="D229" s="832" t="s">
        <v>2142</v>
      </c>
      <c r="E229" s="832" t="s">
        <v>2154</v>
      </c>
      <c r="F229" s="832" t="s">
        <v>2184</v>
      </c>
      <c r="G229" s="832" t="s">
        <v>2185</v>
      </c>
      <c r="H229" s="849">
        <v>1</v>
      </c>
      <c r="I229" s="849">
        <v>211.11</v>
      </c>
      <c r="J229" s="832">
        <v>4.7618832796114889E-2</v>
      </c>
      <c r="K229" s="832">
        <v>211.11</v>
      </c>
      <c r="L229" s="849">
        <v>21</v>
      </c>
      <c r="M229" s="849">
        <v>4433.33</v>
      </c>
      <c r="N229" s="832">
        <v>1</v>
      </c>
      <c r="O229" s="832">
        <v>211.11095238095237</v>
      </c>
      <c r="P229" s="849"/>
      <c r="Q229" s="849"/>
      <c r="R229" s="837"/>
      <c r="S229" s="850"/>
    </row>
    <row r="230" spans="1:19" ht="14.4" customHeight="1" x14ac:dyDescent="0.3">
      <c r="A230" s="831"/>
      <c r="B230" s="832" t="s">
        <v>2157</v>
      </c>
      <c r="C230" s="832" t="s">
        <v>580</v>
      </c>
      <c r="D230" s="832" t="s">
        <v>2142</v>
      </c>
      <c r="E230" s="832" t="s">
        <v>2154</v>
      </c>
      <c r="F230" s="832" t="s">
        <v>2186</v>
      </c>
      <c r="G230" s="832" t="s">
        <v>2187</v>
      </c>
      <c r="H230" s="849"/>
      <c r="I230" s="849"/>
      <c r="J230" s="832"/>
      <c r="K230" s="832"/>
      <c r="L230" s="849">
        <v>3</v>
      </c>
      <c r="M230" s="849">
        <v>1749.9900000000002</v>
      </c>
      <c r="N230" s="832">
        <v>1</v>
      </c>
      <c r="O230" s="832">
        <v>583.33000000000004</v>
      </c>
      <c r="P230" s="849"/>
      <c r="Q230" s="849"/>
      <c r="R230" s="837"/>
      <c r="S230" s="850"/>
    </row>
    <row r="231" spans="1:19" ht="14.4" customHeight="1" x14ac:dyDescent="0.3">
      <c r="A231" s="831"/>
      <c r="B231" s="832" t="s">
        <v>2157</v>
      </c>
      <c r="C231" s="832" t="s">
        <v>580</v>
      </c>
      <c r="D231" s="832" t="s">
        <v>2142</v>
      </c>
      <c r="E231" s="832" t="s">
        <v>2154</v>
      </c>
      <c r="F231" s="832" t="s">
        <v>2193</v>
      </c>
      <c r="G231" s="832" t="s">
        <v>2194</v>
      </c>
      <c r="H231" s="849">
        <v>10</v>
      </c>
      <c r="I231" s="849">
        <v>500</v>
      </c>
      <c r="J231" s="832">
        <v>0.32258064516129031</v>
      </c>
      <c r="K231" s="832">
        <v>50</v>
      </c>
      <c r="L231" s="849">
        <v>31</v>
      </c>
      <c r="M231" s="849">
        <v>1550</v>
      </c>
      <c r="N231" s="832">
        <v>1</v>
      </c>
      <c r="O231" s="832">
        <v>50</v>
      </c>
      <c r="P231" s="849"/>
      <c r="Q231" s="849"/>
      <c r="R231" s="837"/>
      <c r="S231" s="850"/>
    </row>
    <row r="232" spans="1:19" ht="14.4" customHeight="1" x14ac:dyDescent="0.3">
      <c r="A232" s="831"/>
      <c r="B232" s="832" t="s">
        <v>2157</v>
      </c>
      <c r="C232" s="832" t="s">
        <v>580</v>
      </c>
      <c r="D232" s="832" t="s">
        <v>2142</v>
      </c>
      <c r="E232" s="832" t="s">
        <v>2154</v>
      </c>
      <c r="F232" s="832" t="s">
        <v>2201</v>
      </c>
      <c r="G232" s="832" t="s">
        <v>2202</v>
      </c>
      <c r="H232" s="849">
        <v>1</v>
      </c>
      <c r="I232" s="849">
        <v>305.56</v>
      </c>
      <c r="J232" s="832">
        <v>0.10000098181354053</v>
      </c>
      <c r="K232" s="832">
        <v>305.56</v>
      </c>
      <c r="L232" s="849">
        <v>10</v>
      </c>
      <c r="M232" s="849">
        <v>3055.5699999999997</v>
      </c>
      <c r="N232" s="832">
        <v>1</v>
      </c>
      <c r="O232" s="832">
        <v>305.55699999999996</v>
      </c>
      <c r="P232" s="849"/>
      <c r="Q232" s="849"/>
      <c r="R232" s="837"/>
      <c r="S232" s="850"/>
    </row>
    <row r="233" spans="1:19" ht="14.4" customHeight="1" x14ac:dyDescent="0.3">
      <c r="A233" s="831"/>
      <c r="B233" s="832" t="s">
        <v>2157</v>
      </c>
      <c r="C233" s="832" t="s">
        <v>580</v>
      </c>
      <c r="D233" s="832" t="s">
        <v>2142</v>
      </c>
      <c r="E233" s="832" t="s">
        <v>2154</v>
      </c>
      <c r="F233" s="832" t="s">
        <v>2209</v>
      </c>
      <c r="G233" s="832" t="s">
        <v>2210</v>
      </c>
      <c r="H233" s="849">
        <v>1</v>
      </c>
      <c r="I233" s="849">
        <v>77.78</v>
      </c>
      <c r="J233" s="832">
        <v>9.0911216045630933E-2</v>
      </c>
      <c r="K233" s="832">
        <v>77.78</v>
      </c>
      <c r="L233" s="849">
        <v>11</v>
      </c>
      <c r="M233" s="849">
        <v>855.56</v>
      </c>
      <c r="N233" s="832">
        <v>1</v>
      </c>
      <c r="O233" s="832">
        <v>77.778181818181807</v>
      </c>
      <c r="P233" s="849"/>
      <c r="Q233" s="849"/>
      <c r="R233" s="837"/>
      <c r="S233" s="850"/>
    </row>
    <row r="234" spans="1:19" ht="14.4" customHeight="1" x14ac:dyDescent="0.3">
      <c r="A234" s="831"/>
      <c r="B234" s="832" t="s">
        <v>2157</v>
      </c>
      <c r="C234" s="832" t="s">
        <v>580</v>
      </c>
      <c r="D234" s="832" t="s">
        <v>2142</v>
      </c>
      <c r="E234" s="832" t="s">
        <v>2154</v>
      </c>
      <c r="F234" s="832" t="s">
        <v>2213</v>
      </c>
      <c r="G234" s="832" t="s">
        <v>2214</v>
      </c>
      <c r="H234" s="849">
        <v>5</v>
      </c>
      <c r="I234" s="849">
        <v>472.21</v>
      </c>
      <c r="J234" s="832">
        <v>0.17240926068589826</v>
      </c>
      <c r="K234" s="832">
        <v>94.441999999999993</v>
      </c>
      <c r="L234" s="849">
        <v>29</v>
      </c>
      <c r="M234" s="849">
        <v>2738.8900000000003</v>
      </c>
      <c r="N234" s="832">
        <v>1</v>
      </c>
      <c r="O234" s="832">
        <v>94.444482758620694</v>
      </c>
      <c r="P234" s="849"/>
      <c r="Q234" s="849"/>
      <c r="R234" s="837"/>
      <c r="S234" s="850"/>
    </row>
    <row r="235" spans="1:19" ht="14.4" customHeight="1" x14ac:dyDescent="0.3">
      <c r="A235" s="831"/>
      <c r="B235" s="832" t="s">
        <v>2157</v>
      </c>
      <c r="C235" s="832" t="s">
        <v>580</v>
      </c>
      <c r="D235" s="832" t="s">
        <v>2142</v>
      </c>
      <c r="E235" s="832" t="s">
        <v>2154</v>
      </c>
      <c r="F235" s="832" t="s">
        <v>2217</v>
      </c>
      <c r="G235" s="832" t="s">
        <v>2218</v>
      </c>
      <c r="H235" s="849"/>
      <c r="I235" s="849"/>
      <c r="J235" s="832"/>
      <c r="K235" s="832"/>
      <c r="L235" s="849">
        <v>6</v>
      </c>
      <c r="M235" s="849">
        <v>580</v>
      </c>
      <c r="N235" s="832">
        <v>1</v>
      </c>
      <c r="O235" s="832">
        <v>96.666666666666671</v>
      </c>
      <c r="P235" s="849"/>
      <c r="Q235" s="849"/>
      <c r="R235" s="837"/>
      <c r="S235" s="850"/>
    </row>
    <row r="236" spans="1:19" ht="14.4" customHeight="1" x14ac:dyDescent="0.3">
      <c r="A236" s="831"/>
      <c r="B236" s="832" t="s">
        <v>2157</v>
      </c>
      <c r="C236" s="832" t="s">
        <v>580</v>
      </c>
      <c r="D236" s="832" t="s">
        <v>2142</v>
      </c>
      <c r="E236" s="832" t="s">
        <v>2154</v>
      </c>
      <c r="F236" s="832" t="s">
        <v>2225</v>
      </c>
      <c r="G236" s="832" t="s">
        <v>2226</v>
      </c>
      <c r="H236" s="849">
        <v>2</v>
      </c>
      <c r="I236" s="849">
        <v>233.33</v>
      </c>
      <c r="J236" s="832">
        <v>1</v>
      </c>
      <c r="K236" s="832">
        <v>116.66500000000001</v>
      </c>
      <c r="L236" s="849">
        <v>2</v>
      </c>
      <c r="M236" s="849">
        <v>233.33</v>
      </c>
      <c r="N236" s="832">
        <v>1</v>
      </c>
      <c r="O236" s="832">
        <v>116.66500000000001</v>
      </c>
      <c r="P236" s="849"/>
      <c r="Q236" s="849"/>
      <c r="R236" s="837"/>
      <c r="S236" s="850"/>
    </row>
    <row r="237" spans="1:19" ht="14.4" customHeight="1" x14ac:dyDescent="0.3">
      <c r="A237" s="831"/>
      <c r="B237" s="832" t="s">
        <v>2157</v>
      </c>
      <c r="C237" s="832" t="s">
        <v>580</v>
      </c>
      <c r="D237" s="832" t="s">
        <v>2142</v>
      </c>
      <c r="E237" s="832" t="s">
        <v>2154</v>
      </c>
      <c r="F237" s="832" t="s">
        <v>2155</v>
      </c>
      <c r="G237" s="832" t="s">
        <v>2156</v>
      </c>
      <c r="H237" s="849">
        <v>21</v>
      </c>
      <c r="I237" s="849">
        <v>7233.3199999999988</v>
      </c>
      <c r="J237" s="832">
        <v>0.21649445349166785</v>
      </c>
      <c r="K237" s="832">
        <v>344.44380952380948</v>
      </c>
      <c r="L237" s="849">
        <v>97</v>
      </c>
      <c r="M237" s="849">
        <v>33411.11</v>
      </c>
      <c r="N237" s="832">
        <v>1</v>
      </c>
      <c r="O237" s="832">
        <v>344.44443298969071</v>
      </c>
      <c r="P237" s="849"/>
      <c r="Q237" s="849"/>
      <c r="R237" s="837"/>
      <c r="S237" s="850"/>
    </row>
    <row r="238" spans="1:19" ht="14.4" customHeight="1" x14ac:dyDescent="0.3">
      <c r="A238" s="831"/>
      <c r="B238" s="832" t="s">
        <v>2157</v>
      </c>
      <c r="C238" s="832" t="s">
        <v>580</v>
      </c>
      <c r="D238" s="832" t="s">
        <v>1085</v>
      </c>
      <c r="E238" s="832" t="s">
        <v>2154</v>
      </c>
      <c r="F238" s="832" t="s">
        <v>2176</v>
      </c>
      <c r="G238" s="832" t="s">
        <v>2177</v>
      </c>
      <c r="H238" s="849">
        <v>5</v>
      </c>
      <c r="I238" s="849">
        <v>388.89</v>
      </c>
      <c r="J238" s="832">
        <v>0.50000642863571487</v>
      </c>
      <c r="K238" s="832">
        <v>77.777999999999992</v>
      </c>
      <c r="L238" s="849">
        <v>10</v>
      </c>
      <c r="M238" s="849">
        <v>777.77</v>
      </c>
      <c r="N238" s="832">
        <v>1</v>
      </c>
      <c r="O238" s="832">
        <v>77.777000000000001</v>
      </c>
      <c r="P238" s="849">
        <v>20</v>
      </c>
      <c r="Q238" s="849">
        <v>1555.57</v>
      </c>
      <c r="R238" s="837">
        <v>2.0000385718142897</v>
      </c>
      <c r="S238" s="850">
        <v>77.778499999999994</v>
      </c>
    </row>
    <row r="239" spans="1:19" ht="14.4" customHeight="1" x14ac:dyDescent="0.3">
      <c r="A239" s="831"/>
      <c r="B239" s="832" t="s">
        <v>2157</v>
      </c>
      <c r="C239" s="832" t="s">
        <v>580</v>
      </c>
      <c r="D239" s="832" t="s">
        <v>1085</v>
      </c>
      <c r="E239" s="832" t="s">
        <v>2154</v>
      </c>
      <c r="F239" s="832" t="s">
        <v>2180</v>
      </c>
      <c r="G239" s="832" t="s">
        <v>2181</v>
      </c>
      <c r="H239" s="849">
        <v>1</v>
      </c>
      <c r="I239" s="849">
        <v>116.67</v>
      </c>
      <c r="J239" s="832">
        <v>0.33334285714285716</v>
      </c>
      <c r="K239" s="832">
        <v>116.67</v>
      </c>
      <c r="L239" s="849">
        <v>3</v>
      </c>
      <c r="M239" s="849">
        <v>350</v>
      </c>
      <c r="N239" s="832">
        <v>1</v>
      </c>
      <c r="O239" s="832">
        <v>116.66666666666667</v>
      </c>
      <c r="P239" s="849">
        <v>7</v>
      </c>
      <c r="Q239" s="849">
        <v>816.67</v>
      </c>
      <c r="R239" s="837">
        <v>2.3333428571428572</v>
      </c>
      <c r="S239" s="850">
        <v>116.66714285714285</v>
      </c>
    </row>
    <row r="240" spans="1:19" ht="14.4" customHeight="1" x14ac:dyDescent="0.3">
      <c r="A240" s="831"/>
      <c r="B240" s="832" t="s">
        <v>2157</v>
      </c>
      <c r="C240" s="832" t="s">
        <v>580</v>
      </c>
      <c r="D240" s="832" t="s">
        <v>1085</v>
      </c>
      <c r="E240" s="832" t="s">
        <v>2154</v>
      </c>
      <c r="F240" s="832" t="s">
        <v>2184</v>
      </c>
      <c r="G240" s="832" t="s">
        <v>2185</v>
      </c>
      <c r="H240" s="849"/>
      <c r="I240" s="849"/>
      <c r="J240" s="832"/>
      <c r="K240" s="832"/>
      <c r="L240" s="849">
        <v>4</v>
      </c>
      <c r="M240" s="849">
        <v>844.44</v>
      </c>
      <c r="N240" s="832">
        <v>1</v>
      </c>
      <c r="O240" s="832">
        <v>211.11</v>
      </c>
      <c r="P240" s="849">
        <v>8</v>
      </c>
      <c r="Q240" s="849">
        <v>1777.77</v>
      </c>
      <c r="R240" s="837">
        <v>2.1052650277106721</v>
      </c>
      <c r="S240" s="850">
        <v>222.22125</v>
      </c>
    </row>
    <row r="241" spans="1:19" ht="14.4" customHeight="1" x14ac:dyDescent="0.3">
      <c r="A241" s="831"/>
      <c r="B241" s="832" t="s">
        <v>2157</v>
      </c>
      <c r="C241" s="832" t="s">
        <v>580</v>
      </c>
      <c r="D241" s="832" t="s">
        <v>1085</v>
      </c>
      <c r="E241" s="832" t="s">
        <v>2154</v>
      </c>
      <c r="F241" s="832" t="s">
        <v>2193</v>
      </c>
      <c r="G241" s="832" t="s">
        <v>2194</v>
      </c>
      <c r="H241" s="849">
        <v>2</v>
      </c>
      <c r="I241" s="849">
        <v>100</v>
      </c>
      <c r="J241" s="832">
        <v>0.2857142857142857</v>
      </c>
      <c r="K241" s="832">
        <v>50</v>
      </c>
      <c r="L241" s="849">
        <v>7</v>
      </c>
      <c r="M241" s="849">
        <v>350</v>
      </c>
      <c r="N241" s="832">
        <v>1</v>
      </c>
      <c r="O241" s="832">
        <v>50</v>
      </c>
      <c r="P241" s="849">
        <v>15</v>
      </c>
      <c r="Q241" s="849">
        <v>916.66000000000008</v>
      </c>
      <c r="R241" s="837">
        <v>2.6190285714285717</v>
      </c>
      <c r="S241" s="850">
        <v>61.110666666666674</v>
      </c>
    </row>
    <row r="242" spans="1:19" ht="14.4" customHeight="1" x14ac:dyDescent="0.3">
      <c r="A242" s="831"/>
      <c r="B242" s="832" t="s">
        <v>2157</v>
      </c>
      <c r="C242" s="832" t="s">
        <v>580</v>
      </c>
      <c r="D242" s="832" t="s">
        <v>1085</v>
      </c>
      <c r="E242" s="832" t="s">
        <v>2154</v>
      </c>
      <c r="F242" s="832" t="s">
        <v>2197</v>
      </c>
      <c r="G242" s="832" t="s">
        <v>2198</v>
      </c>
      <c r="H242" s="849">
        <v>1</v>
      </c>
      <c r="I242" s="849">
        <v>101.11</v>
      </c>
      <c r="J242" s="832"/>
      <c r="K242" s="832">
        <v>101.11</v>
      </c>
      <c r="L242" s="849"/>
      <c r="M242" s="849"/>
      <c r="N242" s="832"/>
      <c r="O242" s="832"/>
      <c r="P242" s="849"/>
      <c r="Q242" s="849"/>
      <c r="R242" s="837"/>
      <c r="S242" s="850"/>
    </row>
    <row r="243" spans="1:19" ht="14.4" customHeight="1" x14ac:dyDescent="0.3">
      <c r="A243" s="831"/>
      <c r="B243" s="832" t="s">
        <v>2157</v>
      </c>
      <c r="C243" s="832" t="s">
        <v>580</v>
      </c>
      <c r="D243" s="832" t="s">
        <v>1085</v>
      </c>
      <c r="E243" s="832" t="s">
        <v>2154</v>
      </c>
      <c r="F243" s="832" t="s">
        <v>2201</v>
      </c>
      <c r="G243" s="832" t="s">
        <v>2202</v>
      </c>
      <c r="H243" s="849">
        <v>1</v>
      </c>
      <c r="I243" s="849">
        <v>305.56</v>
      </c>
      <c r="J243" s="832">
        <v>1</v>
      </c>
      <c r="K243" s="832">
        <v>305.56</v>
      </c>
      <c r="L243" s="849">
        <v>1</v>
      </c>
      <c r="M243" s="849">
        <v>305.56</v>
      </c>
      <c r="N243" s="832">
        <v>1</v>
      </c>
      <c r="O243" s="832">
        <v>305.56</v>
      </c>
      <c r="P243" s="849"/>
      <c r="Q243" s="849"/>
      <c r="R243" s="837"/>
      <c r="S243" s="850"/>
    </row>
    <row r="244" spans="1:19" ht="14.4" customHeight="1" x14ac:dyDescent="0.3">
      <c r="A244" s="831"/>
      <c r="B244" s="832" t="s">
        <v>2157</v>
      </c>
      <c r="C244" s="832" t="s">
        <v>580</v>
      </c>
      <c r="D244" s="832" t="s">
        <v>1085</v>
      </c>
      <c r="E244" s="832" t="s">
        <v>2154</v>
      </c>
      <c r="F244" s="832" t="s">
        <v>2209</v>
      </c>
      <c r="G244" s="832" t="s">
        <v>2210</v>
      </c>
      <c r="H244" s="849">
        <v>1</v>
      </c>
      <c r="I244" s="849">
        <v>77.78</v>
      </c>
      <c r="J244" s="832">
        <v>1</v>
      </c>
      <c r="K244" s="832">
        <v>77.78</v>
      </c>
      <c r="L244" s="849">
        <v>1</v>
      </c>
      <c r="M244" s="849">
        <v>77.78</v>
      </c>
      <c r="N244" s="832">
        <v>1</v>
      </c>
      <c r="O244" s="832">
        <v>77.78</v>
      </c>
      <c r="P244" s="849"/>
      <c r="Q244" s="849"/>
      <c r="R244" s="837"/>
      <c r="S244" s="850"/>
    </row>
    <row r="245" spans="1:19" ht="14.4" customHeight="1" x14ac:dyDescent="0.3">
      <c r="A245" s="831"/>
      <c r="B245" s="832" t="s">
        <v>2157</v>
      </c>
      <c r="C245" s="832" t="s">
        <v>580</v>
      </c>
      <c r="D245" s="832" t="s">
        <v>1085</v>
      </c>
      <c r="E245" s="832" t="s">
        <v>2154</v>
      </c>
      <c r="F245" s="832" t="s">
        <v>2213</v>
      </c>
      <c r="G245" s="832" t="s">
        <v>2214</v>
      </c>
      <c r="H245" s="849">
        <v>4</v>
      </c>
      <c r="I245" s="849">
        <v>377.77</v>
      </c>
      <c r="J245" s="832">
        <v>0.44443529411764704</v>
      </c>
      <c r="K245" s="832">
        <v>94.442499999999995</v>
      </c>
      <c r="L245" s="849">
        <v>9</v>
      </c>
      <c r="M245" s="849">
        <v>850</v>
      </c>
      <c r="N245" s="832">
        <v>1</v>
      </c>
      <c r="O245" s="832">
        <v>94.444444444444443</v>
      </c>
      <c r="P245" s="849">
        <v>13</v>
      </c>
      <c r="Q245" s="849">
        <v>1227.77</v>
      </c>
      <c r="R245" s="837">
        <v>1.444435294117647</v>
      </c>
      <c r="S245" s="850">
        <v>94.443846153846152</v>
      </c>
    </row>
    <row r="246" spans="1:19" ht="14.4" customHeight="1" x14ac:dyDescent="0.3">
      <c r="A246" s="831"/>
      <c r="B246" s="832" t="s">
        <v>2157</v>
      </c>
      <c r="C246" s="832" t="s">
        <v>580</v>
      </c>
      <c r="D246" s="832" t="s">
        <v>1085</v>
      </c>
      <c r="E246" s="832" t="s">
        <v>2154</v>
      </c>
      <c r="F246" s="832" t="s">
        <v>2217</v>
      </c>
      <c r="G246" s="832" t="s">
        <v>2218</v>
      </c>
      <c r="H246" s="849"/>
      <c r="I246" s="849"/>
      <c r="J246" s="832"/>
      <c r="K246" s="832"/>
      <c r="L246" s="849">
        <v>1</v>
      </c>
      <c r="M246" s="849">
        <v>96.67</v>
      </c>
      <c r="N246" s="832">
        <v>1</v>
      </c>
      <c r="O246" s="832">
        <v>96.67</v>
      </c>
      <c r="P246" s="849">
        <v>2</v>
      </c>
      <c r="Q246" s="849">
        <v>193.34</v>
      </c>
      <c r="R246" s="837">
        <v>2</v>
      </c>
      <c r="S246" s="850">
        <v>96.67</v>
      </c>
    </row>
    <row r="247" spans="1:19" ht="14.4" customHeight="1" x14ac:dyDescent="0.3">
      <c r="A247" s="831"/>
      <c r="B247" s="832" t="s">
        <v>2157</v>
      </c>
      <c r="C247" s="832" t="s">
        <v>580</v>
      </c>
      <c r="D247" s="832" t="s">
        <v>1085</v>
      </c>
      <c r="E247" s="832" t="s">
        <v>2154</v>
      </c>
      <c r="F247" s="832" t="s">
        <v>2225</v>
      </c>
      <c r="G247" s="832" t="s">
        <v>2226</v>
      </c>
      <c r="H247" s="849">
        <v>1</v>
      </c>
      <c r="I247" s="849">
        <v>116.67</v>
      </c>
      <c r="J247" s="832">
        <v>0.5</v>
      </c>
      <c r="K247" s="832">
        <v>116.67</v>
      </c>
      <c r="L247" s="849">
        <v>2</v>
      </c>
      <c r="M247" s="849">
        <v>233.34</v>
      </c>
      <c r="N247" s="832">
        <v>1</v>
      </c>
      <c r="O247" s="832">
        <v>116.67</v>
      </c>
      <c r="P247" s="849">
        <v>1</v>
      </c>
      <c r="Q247" s="849">
        <v>133.33000000000001</v>
      </c>
      <c r="R247" s="837">
        <v>0.57139796005828414</v>
      </c>
      <c r="S247" s="850">
        <v>133.33000000000001</v>
      </c>
    </row>
    <row r="248" spans="1:19" ht="14.4" customHeight="1" x14ac:dyDescent="0.3">
      <c r="A248" s="831"/>
      <c r="B248" s="832" t="s">
        <v>2157</v>
      </c>
      <c r="C248" s="832" t="s">
        <v>580</v>
      </c>
      <c r="D248" s="832" t="s">
        <v>1085</v>
      </c>
      <c r="E248" s="832" t="s">
        <v>2154</v>
      </c>
      <c r="F248" s="832" t="s">
        <v>2155</v>
      </c>
      <c r="G248" s="832" t="s">
        <v>2156</v>
      </c>
      <c r="H248" s="849">
        <v>11</v>
      </c>
      <c r="I248" s="849">
        <v>3788.88</v>
      </c>
      <c r="J248" s="832">
        <v>0.52380853631729785</v>
      </c>
      <c r="K248" s="832">
        <v>344.44363636363636</v>
      </c>
      <c r="L248" s="849">
        <v>21</v>
      </c>
      <c r="M248" s="849">
        <v>7233.33</v>
      </c>
      <c r="N248" s="832">
        <v>1</v>
      </c>
      <c r="O248" s="832">
        <v>344.44428571428568</v>
      </c>
      <c r="P248" s="849">
        <v>44</v>
      </c>
      <c r="Q248" s="849">
        <v>15155.560000000001</v>
      </c>
      <c r="R248" s="837">
        <v>2.095239675225657</v>
      </c>
      <c r="S248" s="850">
        <v>344.4445454545455</v>
      </c>
    </row>
    <row r="249" spans="1:19" ht="14.4" customHeight="1" x14ac:dyDescent="0.3">
      <c r="A249" s="831"/>
      <c r="B249" s="832" t="s">
        <v>2157</v>
      </c>
      <c r="C249" s="832" t="s">
        <v>580</v>
      </c>
      <c r="D249" s="832" t="s">
        <v>1086</v>
      </c>
      <c r="E249" s="832" t="s">
        <v>2154</v>
      </c>
      <c r="F249" s="832" t="s">
        <v>2176</v>
      </c>
      <c r="G249" s="832" t="s">
        <v>2177</v>
      </c>
      <c r="H249" s="849">
        <v>1</v>
      </c>
      <c r="I249" s="849">
        <v>77.78</v>
      </c>
      <c r="J249" s="832">
        <v>0.25</v>
      </c>
      <c r="K249" s="832">
        <v>77.78</v>
      </c>
      <c r="L249" s="849">
        <v>4</v>
      </c>
      <c r="M249" s="849">
        <v>311.12</v>
      </c>
      <c r="N249" s="832">
        <v>1</v>
      </c>
      <c r="O249" s="832">
        <v>77.78</v>
      </c>
      <c r="P249" s="849">
        <v>18</v>
      </c>
      <c r="Q249" s="849">
        <v>1400</v>
      </c>
      <c r="R249" s="837">
        <v>4.4998714322447926</v>
      </c>
      <c r="S249" s="850">
        <v>77.777777777777771</v>
      </c>
    </row>
    <row r="250" spans="1:19" ht="14.4" customHeight="1" x14ac:dyDescent="0.3">
      <c r="A250" s="831"/>
      <c r="B250" s="832" t="s">
        <v>2157</v>
      </c>
      <c r="C250" s="832" t="s">
        <v>580</v>
      </c>
      <c r="D250" s="832" t="s">
        <v>1086</v>
      </c>
      <c r="E250" s="832" t="s">
        <v>2154</v>
      </c>
      <c r="F250" s="832" t="s">
        <v>2180</v>
      </c>
      <c r="G250" s="832" t="s">
        <v>2181</v>
      </c>
      <c r="H250" s="849">
        <v>5</v>
      </c>
      <c r="I250" s="849">
        <v>583.34</v>
      </c>
      <c r="J250" s="832">
        <v>0.83333095241496558</v>
      </c>
      <c r="K250" s="832">
        <v>116.66800000000001</v>
      </c>
      <c r="L250" s="849">
        <v>6</v>
      </c>
      <c r="M250" s="849">
        <v>700.01</v>
      </c>
      <c r="N250" s="832">
        <v>1</v>
      </c>
      <c r="O250" s="832">
        <v>116.66833333333334</v>
      </c>
      <c r="P250" s="849">
        <v>10</v>
      </c>
      <c r="Q250" s="849">
        <v>1166.67</v>
      </c>
      <c r="R250" s="837">
        <v>1.6666476193197242</v>
      </c>
      <c r="S250" s="850">
        <v>116.667</v>
      </c>
    </row>
    <row r="251" spans="1:19" ht="14.4" customHeight="1" x14ac:dyDescent="0.3">
      <c r="A251" s="831"/>
      <c r="B251" s="832" t="s">
        <v>2157</v>
      </c>
      <c r="C251" s="832" t="s">
        <v>580</v>
      </c>
      <c r="D251" s="832" t="s">
        <v>1086</v>
      </c>
      <c r="E251" s="832" t="s">
        <v>2154</v>
      </c>
      <c r="F251" s="832" t="s">
        <v>2184</v>
      </c>
      <c r="G251" s="832" t="s">
        <v>2185</v>
      </c>
      <c r="H251" s="849">
        <v>3</v>
      </c>
      <c r="I251" s="849">
        <v>633.33000000000004</v>
      </c>
      <c r="J251" s="832">
        <v>0.375</v>
      </c>
      <c r="K251" s="832">
        <v>211.11</v>
      </c>
      <c r="L251" s="849">
        <v>8</v>
      </c>
      <c r="M251" s="849">
        <v>1688.88</v>
      </c>
      <c r="N251" s="832">
        <v>1</v>
      </c>
      <c r="O251" s="832">
        <v>211.11</v>
      </c>
      <c r="P251" s="849">
        <v>6</v>
      </c>
      <c r="Q251" s="849">
        <v>1333.33</v>
      </c>
      <c r="R251" s="837">
        <v>0.78947586566245076</v>
      </c>
      <c r="S251" s="850">
        <v>222.22166666666666</v>
      </c>
    </row>
    <row r="252" spans="1:19" ht="14.4" customHeight="1" x14ac:dyDescent="0.3">
      <c r="A252" s="831"/>
      <c r="B252" s="832" t="s">
        <v>2157</v>
      </c>
      <c r="C252" s="832" t="s">
        <v>580</v>
      </c>
      <c r="D252" s="832" t="s">
        <v>1086</v>
      </c>
      <c r="E252" s="832" t="s">
        <v>2154</v>
      </c>
      <c r="F252" s="832" t="s">
        <v>2186</v>
      </c>
      <c r="G252" s="832" t="s">
        <v>2187</v>
      </c>
      <c r="H252" s="849">
        <v>1</v>
      </c>
      <c r="I252" s="849">
        <v>583.33000000000004</v>
      </c>
      <c r="J252" s="832">
        <v>1</v>
      </c>
      <c r="K252" s="832">
        <v>583.33000000000004</v>
      </c>
      <c r="L252" s="849">
        <v>1</v>
      </c>
      <c r="M252" s="849">
        <v>583.33000000000004</v>
      </c>
      <c r="N252" s="832">
        <v>1</v>
      </c>
      <c r="O252" s="832">
        <v>583.33000000000004</v>
      </c>
      <c r="P252" s="849"/>
      <c r="Q252" s="849"/>
      <c r="R252" s="837"/>
      <c r="S252" s="850"/>
    </row>
    <row r="253" spans="1:19" ht="14.4" customHeight="1" x14ac:dyDescent="0.3">
      <c r="A253" s="831"/>
      <c r="B253" s="832" t="s">
        <v>2157</v>
      </c>
      <c r="C253" s="832" t="s">
        <v>580</v>
      </c>
      <c r="D253" s="832" t="s">
        <v>1086</v>
      </c>
      <c r="E253" s="832" t="s">
        <v>2154</v>
      </c>
      <c r="F253" s="832" t="s">
        <v>2188</v>
      </c>
      <c r="G253" s="832" t="s">
        <v>2189</v>
      </c>
      <c r="H253" s="849"/>
      <c r="I253" s="849"/>
      <c r="J253" s="832"/>
      <c r="K253" s="832"/>
      <c r="L253" s="849">
        <v>1</v>
      </c>
      <c r="M253" s="849">
        <v>466.67</v>
      </c>
      <c r="N253" s="832">
        <v>1</v>
      </c>
      <c r="O253" s="832">
        <v>466.67</v>
      </c>
      <c r="P253" s="849"/>
      <c r="Q253" s="849"/>
      <c r="R253" s="837"/>
      <c r="S253" s="850"/>
    </row>
    <row r="254" spans="1:19" ht="14.4" customHeight="1" x14ac:dyDescent="0.3">
      <c r="A254" s="831"/>
      <c r="B254" s="832" t="s">
        <v>2157</v>
      </c>
      <c r="C254" s="832" t="s">
        <v>580</v>
      </c>
      <c r="D254" s="832" t="s">
        <v>1086</v>
      </c>
      <c r="E254" s="832" t="s">
        <v>2154</v>
      </c>
      <c r="F254" s="832" t="s">
        <v>2193</v>
      </c>
      <c r="G254" s="832" t="s">
        <v>2194</v>
      </c>
      <c r="H254" s="849">
        <v>6</v>
      </c>
      <c r="I254" s="849">
        <v>300</v>
      </c>
      <c r="J254" s="832">
        <v>0.6</v>
      </c>
      <c r="K254" s="832">
        <v>50</v>
      </c>
      <c r="L254" s="849">
        <v>10</v>
      </c>
      <c r="M254" s="849">
        <v>500</v>
      </c>
      <c r="N254" s="832">
        <v>1</v>
      </c>
      <c r="O254" s="832">
        <v>50</v>
      </c>
      <c r="P254" s="849">
        <v>14</v>
      </c>
      <c r="Q254" s="849">
        <v>855.56</v>
      </c>
      <c r="R254" s="837">
        <v>1.71112</v>
      </c>
      <c r="S254" s="850">
        <v>61.111428571428569</v>
      </c>
    </row>
    <row r="255" spans="1:19" ht="14.4" customHeight="1" x14ac:dyDescent="0.3">
      <c r="A255" s="831"/>
      <c r="B255" s="832" t="s">
        <v>2157</v>
      </c>
      <c r="C255" s="832" t="s">
        <v>580</v>
      </c>
      <c r="D255" s="832" t="s">
        <v>1086</v>
      </c>
      <c r="E255" s="832" t="s">
        <v>2154</v>
      </c>
      <c r="F255" s="832" t="s">
        <v>2201</v>
      </c>
      <c r="G255" s="832" t="s">
        <v>2202</v>
      </c>
      <c r="H255" s="849">
        <v>1</v>
      </c>
      <c r="I255" s="849">
        <v>305.56</v>
      </c>
      <c r="J255" s="832">
        <v>1</v>
      </c>
      <c r="K255" s="832">
        <v>305.56</v>
      </c>
      <c r="L255" s="849">
        <v>1</v>
      </c>
      <c r="M255" s="849">
        <v>305.56</v>
      </c>
      <c r="N255" s="832">
        <v>1</v>
      </c>
      <c r="O255" s="832">
        <v>305.56</v>
      </c>
      <c r="P255" s="849">
        <v>9</v>
      </c>
      <c r="Q255" s="849">
        <v>2750</v>
      </c>
      <c r="R255" s="837">
        <v>8.9998690928131957</v>
      </c>
      <c r="S255" s="850">
        <v>305.55555555555554</v>
      </c>
    </row>
    <row r="256" spans="1:19" ht="14.4" customHeight="1" x14ac:dyDescent="0.3">
      <c r="A256" s="831"/>
      <c r="B256" s="832" t="s">
        <v>2157</v>
      </c>
      <c r="C256" s="832" t="s">
        <v>580</v>
      </c>
      <c r="D256" s="832" t="s">
        <v>1086</v>
      </c>
      <c r="E256" s="832" t="s">
        <v>2154</v>
      </c>
      <c r="F256" s="832" t="s">
        <v>2209</v>
      </c>
      <c r="G256" s="832" t="s">
        <v>2210</v>
      </c>
      <c r="H256" s="849">
        <v>1</v>
      </c>
      <c r="I256" s="849">
        <v>77.78</v>
      </c>
      <c r="J256" s="832">
        <v>1</v>
      </c>
      <c r="K256" s="832">
        <v>77.78</v>
      </c>
      <c r="L256" s="849">
        <v>1</v>
      </c>
      <c r="M256" s="849">
        <v>77.78</v>
      </c>
      <c r="N256" s="832">
        <v>1</v>
      </c>
      <c r="O256" s="832">
        <v>77.78</v>
      </c>
      <c r="P256" s="849">
        <v>9</v>
      </c>
      <c r="Q256" s="849">
        <v>700</v>
      </c>
      <c r="R256" s="837">
        <v>8.9997428644895852</v>
      </c>
      <c r="S256" s="850">
        <v>77.777777777777771</v>
      </c>
    </row>
    <row r="257" spans="1:19" ht="14.4" customHeight="1" x14ac:dyDescent="0.3">
      <c r="A257" s="831"/>
      <c r="B257" s="832" t="s">
        <v>2157</v>
      </c>
      <c r="C257" s="832" t="s">
        <v>580</v>
      </c>
      <c r="D257" s="832" t="s">
        <v>1086</v>
      </c>
      <c r="E257" s="832" t="s">
        <v>2154</v>
      </c>
      <c r="F257" s="832" t="s">
        <v>2213</v>
      </c>
      <c r="G257" s="832" t="s">
        <v>2214</v>
      </c>
      <c r="H257" s="849">
        <v>3</v>
      </c>
      <c r="I257" s="849">
        <v>283.32</v>
      </c>
      <c r="J257" s="832">
        <v>0.16665882352941175</v>
      </c>
      <c r="K257" s="832">
        <v>94.44</v>
      </c>
      <c r="L257" s="849">
        <v>18</v>
      </c>
      <c r="M257" s="849">
        <v>1700</v>
      </c>
      <c r="N257" s="832">
        <v>1</v>
      </c>
      <c r="O257" s="832">
        <v>94.444444444444443</v>
      </c>
      <c r="P257" s="849">
        <v>7</v>
      </c>
      <c r="Q257" s="849">
        <v>661.1099999999999</v>
      </c>
      <c r="R257" s="837">
        <v>0.38888823529411759</v>
      </c>
      <c r="S257" s="850">
        <v>94.444285714285698</v>
      </c>
    </row>
    <row r="258" spans="1:19" ht="14.4" customHeight="1" x14ac:dyDescent="0.3">
      <c r="A258" s="831"/>
      <c r="B258" s="832" t="s">
        <v>2157</v>
      </c>
      <c r="C258" s="832" t="s">
        <v>580</v>
      </c>
      <c r="D258" s="832" t="s">
        <v>1086</v>
      </c>
      <c r="E258" s="832" t="s">
        <v>2154</v>
      </c>
      <c r="F258" s="832" t="s">
        <v>2217</v>
      </c>
      <c r="G258" s="832" t="s">
        <v>2218</v>
      </c>
      <c r="H258" s="849"/>
      <c r="I258" s="849"/>
      <c r="J258" s="832"/>
      <c r="K258" s="832"/>
      <c r="L258" s="849"/>
      <c r="M258" s="849"/>
      <c r="N258" s="832"/>
      <c r="O258" s="832"/>
      <c r="P258" s="849">
        <v>1</v>
      </c>
      <c r="Q258" s="849">
        <v>96.67</v>
      </c>
      <c r="R258" s="837"/>
      <c r="S258" s="850">
        <v>96.67</v>
      </c>
    </row>
    <row r="259" spans="1:19" ht="14.4" customHeight="1" x14ac:dyDescent="0.3">
      <c r="A259" s="831"/>
      <c r="B259" s="832" t="s">
        <v>2157</v>
      </c>
      <c r="C259" s="832" t="s">
        <v>580</v>
      </c>
      <c r="D259" s="832" t="s">
        <v>1086</v>
      </c>
      <c r="E259" s="832" t="s">
        <v>2154</v>
      </c>
      <c r="F259" s="832" t="s">
        <v>2221</v>
      </c>
      <c r="G259" s="832" t="s">
        <v>2222</v>
      </c>
      <c r="H259" s="849">
        <v>1</v>
      </c>
      <c r="I259" s="849">
        <v>1283.33</v>
      </c>
      <c r="J259" s="832"/>
      <c r="K259" s="832">
        <v>1283.33</v>
      </c>
      <c r="L259" s="849"/>
      <c r="M259" s="849"/>
      <c r="N259" s="832"/>
      <c r="O259" s="832"/>
      <c r="P259" s="849"/>
      <c r="Q259" s="849"/>
      <c r="R259" s="837"/>
      <c r="S259" s="850"/>
    </row>
    <row r="260" spans="1:19" ht="14.4" customHeight="1" x14ac:dyDescent="0.3">
      <c r="A260" s="831"/>
      <c r="B260" s="832" t="s">
        <v>2157</v>
      </c>
      <c r="C260" s="832" t="s">
        <v>580</v>
      </c>
      <c r="D260" s="832" t="s">
        <v>1086</v>
      </c>
      <c r="E260" s="832" t="s">
        <v>2154</v>
      </c>
      <c r="F260" s="832" t="s">
        <v>2225</v>
      </c>
      <c r="G260" s="832" t="s">
        <v>2226</v>
      </c>
      <c r="H260" s="849"/>
      <c r="I260" s="849"/>
      <c r="J260" s="832"/>
      <c r="K260" s="832"/>
      <c r="L260" s="849"/>
      <c r="M260" s="849"/>
      <c r="N260" s="832"/>
      <c r="O260" s="832"/>
      <c r="P260" s="849">
        <v>5</v>
      </c>
      <c r="Q260" s="849">
        <v>666.66000000000008</v>
      </c>
      <c r="R260" s="837"/>
      <c r="S260" s="850">
        <v>133.33200000000002</v>
      </c>
    </row>
    <row r="261" spans="1:19" ht="14.4" customHeight="1" x14ac:dyDescent="0.3">
      <c r="A261" s="831"/>
      <c r="B261" s="832" t="s">
        <v>2157</v>
      </c>
      <c r="C261" s="832" t="s">
        <v>580</v>
      </c>
      <c r="D261" s="832" t="s">
        <v>1086</v>
      </c>
      <c r="E261" s="832" t="s">
        <v>2154</v>
      </c>
      <c r="F261" s="832" t="s">
        <v>2155</v>
      </c>
      <c r="G261" s="832" t="s">
        <v>2156</v>
      </c>
      <c r="H261" s="849">
        <v>16</v>
      </c>
      <c r="I261" s="849">
        <v>5511.11</v>
      </c>
      <c r="J261" s="832">
        <v>0.47058818506529271</v>
      </c>
      <c r="K261" s="832">
        <v>344.44437499999998</v>
      </c>
      <c r="L261" s="849">
        <v>34</v>
      </c>
      <c r="M261" s="849">
        <v>11711.109999999999</v>
      </c>
      <c r="N261" s="832">
        <v>1</v>
      </c>
      <c r="O261" s="832">
        <v>344.44441176470582</v>
      </c>
      <c r="P261" s="849">
        <v>49</v>
      </c>
      <c r="Q261" s="849">
        <v>16877.77</v>
      </c>
      <c r="R261" s="837">
        <v>1.4411759431855735</v>
      </c>
      <c r="S261" s="850">
        <v>344.44428571428574</v>
      </c>
    </row>
    <row r="262" spans="1:19" ht="14.4" customHeight="1" x14ac:dyDescent="0.3">
      <c r="A262" s="831"/>
      <c r="B262" s="832" t="s">
        <v>2157</v>
      </c>
      <c r="C262" s="832" t="s">
        <v>580</v>
      </c>
      <c r="D262" s="832" t="s">
        <v>1087</v>
      </c>
      <c r="E262" s="832" t="s">
        <v>2154</v>
      </c>
      <c r="F262" s="832" t="s">
        <v>2176</v>
      </c>
      <c r="G262" s="832" t="s">
        <v>2177</v>
      </c>
      <c r="H262" s="849">
        <v>3</v>
      </c>
      <c r="I262" s="849">
        <v>233.34</v>
      </c>
      <c r="J262" s="832">
        <v>1</v>
      </c>
      <c r="K262" s="832">
        <v>77.78</v>
      </c>
      <c r="L262" s="849">
        <v>3</v>
      </c>
      <c r="M262" s="849">
        <v>233.34</v>
      </c>
      <c r="N262" s="832">
        <v>1</v>
      </c>
      <c r="O262" s="832">
        <v>77.78</v>
      </c>
      <c r="P262" s="849">
        <v>2</v>
      </c>
      <c r="Q262" s="849">
        <v>155.56</v>
      </c>
      <c r="R262" s="837">
        <v>0.66666666666666663</v>
      </c>
      <c r="S262" s="850">
        <v>77.78</v>
      </c>
    </row>
    <row r="263" spans="1:19" ht="14.4" customHeight="1" x14ac:dyDescent="0.3">
      <c r="A263" s="831"/>
      <c r="B263" s="832" t="s">
        <v>2157</v>
      </c>
      <c r="C263" s="832" t="s">
        <v>580</v>
      </c>
      <c r="D263" s="832" t="s">
        <v>1087</v>
      </c>
      <c r="E263" s="832" t="s">
        <v>2154</v>
      </c>
      <c r="F263" s="832" t="s">
        <v>2180</v>
      </c>
      <c r="G263" s="832" t="s">
        <v>2181</v>
      </c>
      <c r="H263" s="849">
        <v>10</v>
      </c>
      <c r="I263" s="849">
        <v>1166.67</v>
      </c>
      <c r="J263" s="832">
        <v>0.71428921283512836</v>
      </c>
      <c r="K263" s="832">
        <v>116.667</v>
      </c>
      <c r="L263" s="849">
        <v>14</v>
      </c>
      <c r="M263" s="849">
        <v>1633.33</v>
      </c>
      <c r="N263" s="832">
        <v>1</v>
      </c>
      <c r="O263" s="832">
        <v>116.66642857142857</v>
      </c>
      <c r="P263" s="849">
        <v>10</v>
      </c>
      <c r="Q263" s="849">
        <v>1166.67</v>
      </c>
      <c r="R263" s="837">
        <v>0.71428921283512836</v>
      </c>
      <c r="S263" s="850">
        <v>116.667</v>
      </c>
    </row>
    <row r="264" spans="1:19" ht="14.4" customHeight="1" x14ac:dyDescent="0.3">
      <c r="A264" s="831"/>
      <c r="B264" s="832" t="s">
        <v>2157</v>
      </c>
      <c r="C264" s="832" t="s">
        <v>580</v>
      </c>
      <c r="D264" s="832" t="s">
        <v>1087</v>
      </c>
      <c r="E264" s="832" t="s">
        <v>2154</v>
      </c>
      <c r="F264" s="832" t="s">
        <v>2184</v>
      </c>
      <c r="G264" s="832" t="s">
        <v>2185</v>
      </c>
      <c r="H264" s="849">
        <v>8</v>
      </c>
      <c r="I264" s="849">
        <v>1688.88</v>
      </c>
      <c r="J264" s="832">
        <v>0.275860717190823</v>
      </c>
      <c r="K264" s="832">
        <v>211.11</v>
      </c>
      <c r="L264" s="849">
        <v>29</v>
      </c>
      <c r="M264" s="849">
        <v>6122.2199999999993</v>
      </c>
      <c r="N264" s="832">
        <v>1</v>
      </c>
      <c r="O264" s="832">
        <v>211.11103448275861</v>
      </c>
      <c r="P264" s="849">
        <v>5</v>
      </c>
      <c r="Q264" s="849">
        <v>1111.1099999999999</v>
      </c>
      <c r="R264" s="837">
        <v>0.18148808765447827</v>
      </c>
      <c r="S264" s="850">
        <v>222.22199999999998</v>
      </c>
    </row>
    <row r="265" spans="1:19" ht="14.4" customHeight="1" x14ac:dyDescent="0.3">
      <c r="A265" s="831"/>
      <c r="B265" s="832" t="s">
        <v>2157</v>
      </c>
      <c r="C265" s="832" t="s">
        <v>580</v>
      </c>
      <c r="D265" s="832" t="s">
        <v>1087</v>
      </c>
      <c r="E265" s="832" t="s">
        <v>2154</v>
      </c>
      <c r="F265" s="832" t="s">
        <v>2186</v>
      </c>
      <c r="G265" s="832" t="s">
        <v>2187</v>
      </c>
      <c r="H265" s="849">
        <v>6</v>
      </c>
      <c r="I265" s="849">
        <v>3500</v>
      </c>
      <c r="J265" s="832">
        <v>0.85714355685188315</v>
      </c>
      <c r="K265" s="832">
        <v>583.33333333333337</v>
      </c>
      <c r="L265" s="849">
        <v>7</v>
      </c>
      <c r="M265" s="849">
        <v>4083.33</v>
      </c>
      <c r="N265" s="832">
        <v>1</v>
      </c>
      <c r="O265" s="832">
        <v>583.33285714285716</v>
      </c>
      <c r="P265" s="849">
        <v>23</v>
      </c>
      <c r="Q265" s="849">
        <v>13416.67</v>
      </c>
      <c r="R265" s="837">
        <v>3.2857177842594156</v>
      </c>
      <c r="S265" s="850">
        <v>583.33347826086958</v>
      </c>
    </row>
    <row r="266" spans="1:19" ht="14.4" customHeight="1" x14ac:dyDescent="0.3">
      <c r="A266" s="831"/>
      <c r="B266" s="832" t="s">
        <v>2157</v>
      </c>
      <c r="C266" s="832" t="s">
        <v>580</v>
      </c>
      <c r="D266" s="832" t="s">
        <v>1087</v>
      </c>
      <c r="E266" s="832" t="s">
        <v>2154</v>
      </c>
      <c r="F266" s="832" t="s">
        <v>2188</v>
      </c>
      <c r="G266" s="832" t="s">
        <v>2189</v>
      </c>
      <c r="H266" s="849"/>
      <c r="I266" s="849"/>
      <c r="J266" s="832"/>
      <c r="K266" s="832"/>
      <c r="L266" s="849">
        <v>1</v>
      </c>
      <c r="M266" s="849">
        <v>466.67</v>
      </c>
      <c r="N266" s="832">
        <v>1</v>
      </c>
      <c r="O266" s="832">
        <v>466.67</v>
      </c>
      <c r="P266" s="849"/>
      <c r="Q266" s="849"/>
      <c r="R266" s="837"/>
      <c r="S266" s="850"/>
    </row>
    <row r="267" spans="1:19" ht="14.4" customHeight="1" x14ac:dyDescent="0.3">
      <c r="A267" s="831"/>
      <c r="B267" s="832" t="s">
        <v>2157</v>
      </c>
      <c r="C267" s="832" t="s">
        <v>580</v>
      </c>
      <c r="D267" s="832" t="s">
        <v>1087</v>
      </c>
      <c r="E267" s="832" t="s">
        <v>2154</v>
      </c>
      <c r="F267" s="832" t="s">
        <v>2193</v>
      </c>
      <c r="G267" s="832" t="s">
        <v>2194</v>
      </c>
      <c r="H267" s="849">
        <v>11</v>
      </c>
      <c r="I267" s="849">
        <v>550</v>
      </c>
      <c r="J267" s="832">
        <v>1.5714285714285714</v>
      </c>
      <c r="K267" s="832">
        <v>50</v>
      </c>
      <c r="L267" s="849">
        <v>7</v>
      </c>
      <c r="M267" s="849">
        <v>350</v>
      </c>
      <c r="N267" s="832">
        <v>1</v>
      </c>
      <c r="O267" s="832">
        <v>50</v>
      </c>
      <c r="P267" s="849">
        <v>11</v>
      </c>
      <c r="Q267" s="849">
        <v>672.21</v>
      </c>
      <c r="R267" s="837">
        <v>1.9206000000000001</v>
      </c>
      <c r="S267" s="850">
        <v>61.110000000000007</v>
      </c>
    </row>
    <row r="268" spans="1:19" ht="14.4" customHeight="1" x14ac:dyDescent="0.3">
      <c r="A268" s="831"/>
      <c r="B268" s="832" t="s">
        <v>2157</v>
      </c>
      <c r="C268" s="832" t="s">
        <v>580</v>
      </c>
      <c r="D268" s="832" t="s">
        <v>1087</v>
      </c>
      <c r="E268" s="832" t="s">
        <v>2154</v>
      </c>
      <c r="F268" s="832" t="s">
        <v>2201</v>
      </c>
      <c r="G268" s="832" t="s">
        <v>2202</v>
      </c>
      <c r="H268" s="849"/>
      <c r="I268" s="849"/>
      <c r="J268" s="832"/>
      <c r="K268" s="832"/>
      <c r="L268" s="849"/>
      <c r="M268" s="849"/>
      <c r="N268" s="832"/>
      <c r="O268" s="832"/>
      <c r="P268" s="849">
        <v>1</v>
      </c>
      <c r="Q268" s="849">
        <v>305.56</v>
      </c>
      <c r="R268" s="837"/>
      <c r="S268" s="850">
        <v>305.56</v>
      </c>
    </row>
    <row r="269" spans="1:19" ht="14.4" customHeight="1" x14ac:dyDescent="0.3">
      <c r="A269" s="831"/>
      <c r="B269" s="832" t="s">
        <v>2157</v>
      </c>
      <c r="C269" s="832" t="s">
        <v>580</v>
      </c>
      <c r="D269" s="832" t="s">
        <v>1087</v>
      </c>
      <c r="E269" s="832" t="s">
        <v>2154</v>
      </c>
      <c r="F269" s="832" t="s">
        <v>2209</v>
      </c>
      <c r="G269" s="832" t="s">
        <v>2210</v>
      </c>
      <c r="H269" s="849"/>
      <c r="I269" s="849"/>
      <c r="J269" s="832"/>
      <c r="K269" s="832"/>
      <c r="L269" s="849"/>
      <c r="M269" s="849"/>
      <c r="N269" s="832"/>
      <c r="O269" s="832"/>
      <c r="P269" s="849">
        <v>1</v>
      </c>
      <c r="Q269" s="849">
        <v>77.78</v>
      </c>
      <c r="R269" s="837"/>
      <c r="S269" s="850">
        <v>77.78</v>
      </c>
    </row>
    <row r="270" spans="1:19" ht="14.4" customHeight="1" x14ac:dyDescent="0.3">
      <c r="A270" s="831"/>
      <c r="B270" s="832" t="s">
        <v>2157</v>
      </c>
      <c r="C270" s="832" t="s">
        <v>580</v>
      </c>
      <c r="D270" s="832" t="s">
        <v>1087</v>
      </c>
      <c r="E270" s="832" t="s">
        <v>2154</v>
      </c>
      <c r="F270" s="832" t="s">
        <v>2213</v>
      </c>
      <c r="G270" s="832" t="s">
        <v>2214</v>
      </c>
      <c r="H270" s="849">
        <v>11</v>
      </c>
      <c r="I270" s="849">
        <v>1038.8700000000001</v>
      </c>
      <c r="J270" s="832">
        <v>0.30555089867911378</v>
      </c>
      <c r="K270" s="832">
        <v>94.442727272727282</v>
      </c>
      <c r="L270" s="849">
        <v>36</v>
      </c>
      <c r="M270" s="849">
        <v>3399.9900000000002</v>
      </c>
      <c r="N270" s="832">
        <v>1</v>
      </c>
      <c r="O270" s="832">
        <v>94.444166666666675</v>
      </c>
      <c r="P270" s="849">
        <v>29</v>
      </c>
      <c r="Q270" s="849">
        <v>2738.88</v>
      </c>
      <c r="R270" s="837">
        <v>0.8055553104567954</v>
      </c>
      <c r="S270" s="850">
        <v>94.44413793103449</v>
      </c>
    </row>
    <row r="271" spans="1:19" ht="14.4" customHeight="1" x14ac:dyDescent="0.3">
      <c r="A271" s="831"/>
      <c r="B271" s="832" t="s">
        <v>2157</v>
      </c>
      <c r="C271" s="832" t="s">
        <v>580</v>
      </c>
      <c r="D271" s="832" t="s">
        <v>1087</v>
      </c>
      <c r="E271" s="832" t="s">
        <v>2154</v>
      </c>
      <c r="F271" s="832" t="s">
        <v>2217</v>
      </c>
      <c r="G271" s="832" t="s">
        <v>2218</v>
      </c>
      <c r="H271" s="849"/>
      <c r="I271" s="849"/>
      <c r="J271" s="832"/>
      <c r="K271" s="832"/>
      <c r="L271" s="849">
        <v>9</v>
      </c>
      <c r="M271" s="849">
        <v>870</v>
      </c>
      <c r="N271" s="832">
        <v>1</v>
      </c>
      <c r="O271" s="832">
        <v>96.666666666666671</v>
      </c>
      <c r="P271" s="849">
        <v>1</v>
      </c>
      <c r="Q271" s="849">
        <v>96.67</v>
      </c>
      <c r="R271" s="837">
        <v>0.11111494252873563</v>
      </c>
      <c r="S271" s="850">
        <v>96.67</v>
      </c>
    </row>
    <row r="272" spans="1:19" ht="14.4" customHeight="1" x14ac:dyDescent="0.3">
      <c r="A272" s="831"/>
      <c r="B272" s="832" t="s">
        <v>2157</v>
      </c>
      <c r="C272" s="832" t="s">
        <v>580</v>
      </c>
      <c r="D272" s="832" t="s">
        <v>1087</v>
      </c>
      <c r="E272" s="832" t="s">
        <v>2154</v>
      </c>
      <c r="F272" s="832" t="s">
        <v>2225</v>
      </c>
      <c r="G272" s="832" t="s">
        <v>2226</v>
      </c>
      <c r="H272" s="849">
        <v>1</v>
      </c>
      <c r="I272" s="849">
        <v>116.67</v>
      </c>
      <c r="J272" s="832">
        <v>0.20000685718204103</v>
      </c>
      <c r="K272" s="832">
        <v>116.67</v>
      </c>
      <c r="L272" s="849">
        <v>5</v>
      </c>
      <c r="M272" s="849">
        <v>583.33000000000004</v>
      </c>
      <c r="N272" s="832">
        <v>1</v>
      </c>
      <c r="O272" s="832">
        <v>116.66600000000001</v>
      </c>
      <c r="P272" s="849">
        <v>1</v>
      </c>
      <c r="Q272" s="849">
        <v>133.33000000000001</v>
      </c>
      <c r="R272" s="837">
        <v>0.22856702038297363</v>
      </c>
      <c r="S272" s="850">
        <v>133.33000000000001</v>
      </c>
    </row>
    <row r="273" spans="1:19" ht="14.4" customHeight="1" x14ac:dyDescent="0.3">
      <c r="A273" s="831"/>
      <c r="B273" s="832" t="s">
        <v>2157</v>
      </c>
      <c r="C273" s="832" t="s">
        <v>580</v>
      </c>
      <c r="D273" s="832" t="s">
        <v>1087</v>
      </c>
      <c r="E273" s="832" t="s">
        <v>2154</v>
      </c>
      <c r="F273" s="832" t="s">
        <v>2155</v>
      </c>
      <c r="G273" s="832" t="s">
        <v>2156</v>
      </c>
      <c r="H273" s="849">
        <v>32</v>
      </c>
      <c r="I273" s="849">
        <v>11022.22</v>
      </c>
      <c r="J273" s="832">
        <v>0.47761179801523368</v>
      </c>
      <c r="K273" s="832">
        <v>344.44437499999998</v>
      </c>
      <c r="L273" s="849">
        <v>67</v>
      </c>
      <c r="M273" s="849">
        <v>23077.78</v>
      </c>
      <c r="N273" s="832">
        <v>1</v>
      </c>
      <c r="O273" s="832">
        <v>344.44447761194027</v>
      </c>
      <c r="P273" s="849">
        <v>50</v>
      </c>
      <c r="Q273" s="849">
        <v>17222.22</v>
      </c>
      <c r="R273" s="837">
        <v>0.74626848856345807</v>
      </c>
      <c r="S273" s="850">
        <v>344.44440000000003</v>
      </c>
    </row>
    <row r="274" spans="1:19" ht="14.4" customHeight="1" x14ac:dyDescent="0.3">
      <c r="A274" s="831"/>
      <c r="B274" s="832" t="s">
        <v>2157</v>
      </c>
      <c r="C274" s="832" t="s">
        <v>580</v>
      </c>
      <c r="D274" s="832" t="s">
        <v>1088</v>
      </c>
      <c r="E274" s="832" t="s">
        <v>2154</v>
      </c>
      <c r="F274" s="832" t="s">
        <v>2176</v>
      </c>
      <c r="G274" s="832" t="s">
        <v>2177</v>
      </c>
      <c r="H274" s="849">
        <v>7</v>
      </c>
      <c r="I274" s="849">
        <v>544.44999999999993</v>
      </c>
      <c r="J274" s="832">
        <v>0.58334136907631806</v>
      </c>
      <c r="K274" s="832">
        <v>77.778571428571425</v>
      </c>
      <c r="L274" s="849">
        <v>12</v>
      </c>
      <c r="M274" s="849">
        <v>933.33</v>
      </c>
      <c r="N274" s="832">
        <v>1</v>
      </c>
      <c r="O274" s="832">
        <v>77.777500000000003</v>
      </c>
      <c r="P274" s="849">
        <v>11</v>
      </c>
      <c r="Q274" s="849">
        <v>855.56</v>
      </c>
      <c r="R274" s="837">
        <v>0.91667470240965132</v>
      </c>
      <c r="S274" s="850">
        <v>77.778181818181807</v>
      </c>
    </row>
    <row r="275" spans="1:19" ht="14.4" customHeight="1" x14ac:dyDescent="0.3">
      <c r="A275" s="831"/>
      <c r="B275" s="832" t="s">
        <v>2157</v>
      </c>
      <c r="C275" s="832" t="s">
        <v>580</v>
      </c>
      <c r="D275" s="832" t="s">
        <v>1088</v>
      </c>
      <c r="E275" s="832" t="s">
        <v>2154</v>
      </c>
      <c r="F275" s="832" t="s">
        <v>2180</v>
      </c>
      <c r="G275" s="832" t="s">
        <v>2181</v>
      </c>
      <c r="H275" s="849">
        <v>8</v>
      </c>
      <c r="I275" s="849">
        <v>933.33</v>
      </c>
      <c r="J275" s="832">
        <v>0.61538512257196742</v>
      </c>
      <c r="K275" s="832">
        <v>116.66625000000001</v>
      </c>
      <c r="L275" s="849">
        <v>13</v>
      </c>
      <c r="M275" s="849">
        <v>1516.6599999999999</v>
      </c>
      <c r="N275" s="832">
        <v>1</v>
      </c>
      <c r="O275" s="832">
        <v>116.66615384615383</v>
      </c>
      <c r="P275" s="849">
        <v>22</v>
      </c>
      <c r="Q275" s="849">
        <v>2566.66</v>
      </c>
      <c r="R275" s="837">
        <v>1.6923107354318041</v>
      </c>
      <c r="S275" s="850">
        <v>116.66636363636363</v>
      </c>
    </row>
    <row r="276" spans="1:19" ht="14.4" customHeight="1" x14ac:dyDescent="0.3">
      <c r="A276" s="831"/>
      <c r="B276" s="832" t="s">
        <v>2157</v>
      </c>
      <c r="C276" s="832" t="s">
        <v>580</v>
      </c>
      <c r="D276" s="832" t="s">
        <v>1088</v>
      </c>
      <c r="E276" s="832" t="s">
        <v>2154</v>
      </c>
      <c r="F276" s="832" t="s">
        <v>2184</v>
      </c>
      <c r="G276" s="832" t="s">
        <v>2185</v>
      </c>
      <c r="H276" s="849">
        <v>1</v>
      </c>
      <c r="I276" s="849">
        <v>211.11</v>
      </c>
      <c r="J276" s="832">
        <v>0.16666666666666663</v>
      </c>
      <c r="K276" s="832">
        <v>211.11</v>
      </c>
      <c r="L276" s="849">
        <v>6</v>
      </c>
      <c r="M276" s="849">
        <v>1266.6600000000003</v>
      </c>
      <c r="N276" s="832">
        <v>1</v>
      </c>
      <c r="O276" s="832">
        <v>211.11000000000004</v>
      </c>
      <c r="P276" s="849">
        <v>11</v>
      </c>
      <c r="Q276" s="849">
        <v>2444.44</v>
      </c>
      <c r="R276" s="837">
        <v>1.9298312096379451</v>
      </c>
      <c r="S276" s="850">
        <v>222.22181818181818</v>
      </c>
    </row>
    <row r="277" spans="1:19" ht="14.4" customHeight="1" x14ac:dyDescent="0.3">
      <c r="A277" s="831"/>
      <c r="B277" s="832" t="s">
        <v>2157</v>
      </c>
      <c r="C277" s="832" t="s">
        <v>580</v>
      </c>
      <c r="D277" s="832" t="s">
        <v>1088</v>
      </c>
      <c r="E277" s="832" t="s">
        <v>2154</v>
      </c>
      <c r="F277" s="832" t="s">
        <v>2186</v>
      </c>
      <c r="G277" s="832" t="s">
        <v>2187</v>
      </c>
      <c r="H277" s="849">
        <v>1</v>
      </c>
      <c r="I277" s="849">
        <v>583.33000000000004</v>
      </c>
      <c r="J277" s="832">
        <v>0.24999892856989797</v>
      </c>
      <c r="K277" s="832">
        <v>583.33000000000004</v>
      </c>
      <c r="L277" s="849">
        <v>4</v>
      </c>
      <c r="M277" s="849">
        <v>2333.33</v>
      </c>
      <c r="N277" s="832">
        <v>1</v>
      </c>
      <c r="O277" s="832">
        <v>583.33249999999998</v>
      </c>
      <c r="P277" s="849">
        <v>8</v>
      </c>
      <c r="Q277" s="849">
        <v>4666.66</v>
      </c>
      <c r="R277" s="837">
        <v>2</v>
      </c>
      <c r="S277" s="850">
        <v>583.33249999999998</v>
      </c>
    </row>
    <row r="278" spans="1:19" ht="14.4" customHeight="1" x14ac:dyDescent="0.3">
      <c r="A278" s="831"/>
      <c r="B278" s="832" t="s">
        <v>2157</v>
      </c>
      <c r="C278" s="832" t="s">
        <v>580</v>
      </c>
      <c r="D278" s="832" t="s">
        <v>1088</v>
      </c>
      <c r="E278" s="832" t="s">
        <v>2154</v>
      </c>
      <c r="F278" s="832" t="s">
        <v>2188</v>
      </c>
      <c r="G278" s="832" t="s">
        <v>2189</v>
      </c>
      <c r="H278" s="849">
        <v>1</v>
      </c>
      <c r="I278" s="849">
        <v>466.67</v>
      </c>
      <c r="J278" s="832"/>
      <c r="K278" s="832">
        <v>466.67</v>
      </c>
      <c r="L278" s="849"/>
      <c r="M278" s="849"/>
      <c r="N278" s="832"/>
      <c r="O278" s="832"/>
      <c r="P278" s="849"/>
      <c r="Q278" s="849"/>
      <c r="R278" s="837"/>
      <c r="S278" s="850"/>
    </row>
    <row r="279" spans="1:19" ht="14.4" customHeight="1" x14ac:dyDescent="0.3">
      <c r="A279" s="831"/>
      <c r="B279" s="832" t="s">
        <v>2157</v>
      </c>
      <c r="C279" s="832" t="s">
        <v>580</v>
      </c>
      <c r="D279" s="832" t="s">
        <v>1088</v>
      </c>
      <c r="E279" s="832" t="s">
        <v>2154</v>
      </c>
      <c r="F279" s="832" t="s">
        <v>2193</v>
      </c>
      <c r="G279" s="832" t="s">
        <v>2194</v>
      </c>
      <c r="H279" s="849">
        <v>6</v>
      </c>
      <c r="I279" s="849">
        <v>300</v>
      </c>
      <c r="J279" s="832">
        <v>0.6</v>
      </c>
      <c r="K279" s="832">
        <v>50</v>
      </c>
      <c r="L279" s="849">
        <v>10</v>
      </c>
      <c r="M279" s="849">
        <v>500</v>
      </c>
      <c r="N279" s="832">
        <v>1</v>
      </c>
      <c r="O279" s="832">
        <v>50</v>
      </c>
      <c r="P279" s="849">
        <v>10</v>
      </c>
      <c r="Q279" s="849">
        <v>611.11</v>
      </c>
      <c r="R279" s="837">
        <v>1.2222200000000001</v>
      </c>
      <c r="S279" s="850">
        <v>61.111000000000004</v>
      </c>
    </row>
    <row r="280" spans="1:19" ht="14.4" customHeight="1" x14ac:dyDescent="0.3">
      <c r="A280" s="831"/>
      <c r="B280" s="832" t="s">
        <v>2157</v>
      </c>
      <c r="C280" s="832" t="s">
        <v>580</v>
      </c>
      <c r="D280" s="832" t="s">
        <v>1088</v>
      </c>
      <c r="E280" s="832" t="s">
        <v>2154</v>
      </c>
      <c r="F280" s="832" t="s">
        <v>2197</v>
      </c>
      <c r="G280" s="832" t="s">
        <v>2198</v>
      </c>
      <c r="H280" s="849"/>
      <c r="I280" s="849"/>
      <c r="J280" s="832"/>
      <c r="K280" s="832"/>
      <c r="L280" s="849">
        <v>1</v>
      </c>
      <c r="M280" s="849">
        <v>101.11</v>
      </c>
      <c r="N280" s="832">
        <v>1</v>
      </c>
      <c r="O280" s="832">
        <v>101.11</v>
      </c>
      <c r="P280" s="849"/>
      <c r="Q280" s="849"/>
      <c r="R280" s="837"/>
      <c r="S280" s="850"/>
    </row>
    <row r="281" spans="1:19" ht="14.4" customHeight="1" x14ac:dyDescent="0.3">
      <c r="A281" s="831"/>
      <c r="B281" s="832" t="s">
        <v>2157</v>
      </c>
      <c r="C281" s="832" t="s">
        <v>580</v>
      </c>
      <c r="D281" s="832" t="s">
        <v>1088</v>
      </c>
      <c r="E281" s="832" t="s">
        <v>2154</v>
      </c>
      <c r="F281" s="832" t="s">
        <v>2201</v>
      </c>
      <c r="G281" s="832" t="s">
        <v>2202</v>
      </c>
      <c r="H281" s="849"/>
      <c r="I281" s="849"/>
      <c r="J281" s="832"/>
      <c r="K281" s="832"/>
      <c r="L281" s="849"/>
      <c r="M281" s="849"/>
      <c r="N281" s="832"/>
      <c r="O281" s="832"/>
      <c r="P281" s="849">
        <v>2</v>
      </c>
      <c r="Q281" s="849">
        <v>611.11</v>
      </c>
      <c r="R281" s="837"/>
      <c r="S281" s="850">
        <v>305.55500000000001</v>
      </c>
    </row>
    <row r="282" spans="1:19" ht="14.4" customHeight="1" x14ac:dyDescent="0.3">
      <c r="A282" s="831"/>
      <c r="B282" s="832" t="s">
        <v>2157</v>
      </c>
      <c r="C282" s="832" t="s">
        <v>580</v>
      </c>
      <c r="D282" s="832" t="s">
        <v>1088</v>
      </c>
      <c r="E282" s="832" t="s">
        <v>2154</v>
      </c>
      <c r="F282" s="832" t="s">
        <v>2209</v>
      </c>
      <c r="G282" s="832" t="s">
        <v>2210</v>
      </c>
      <c r="H282" s="849"/>
      <c r="I282" s="849"/>
      <c r="J282" s="832"/>
      <c r="K282" s="832"/>
      <c r="L282" s="849"/>
      <c r="M282" s="849"/>
      <c r="N282" s="832"/>
      <c r="O282" s="832"/>
      <c r="P282" s="849">
        <v>1</v>
      </c>
      <c r="Q282" s="849">
        <v>77.78</v>
      </c>
      <c r="R282" s="837"/>
      <c r="S282" s="850">
        <v>77.78</v>
      </c>
    </row>
    <row r="283" spans="1:19" ht="14.4" customHeight="1" x14ac:dyDescent="0.3">
      <c r="A283" s="831"/>
      <c r="B283" s="832" t="s">
        <v>2157</v>
      </c>
      <c r="C283" s="832" t="s">
        <v>580</v>
      </c>
      <c r="D283" s="832" t="s">
        <v>1088</v>
      </c>
      <c r="E283" s="832" t="s">
        <v>2154</v>
      </c>
      <c r="F283" s="832" t="s">
        <v>2213</v>
      </c>
      <c r="G283" s="832" t="s">
        <v>2214</v>
      </c>
      <c r="H283" s="849">
        <v>1</v>
      </c>
      <c r="I283" s="849">
        <v>94.44</v>
      </c>
      <c r="J283" s="832">
        <v>0.19999152937190293</v>
      </c>
      <c r="K283" s="832">
        <v>94.44</v>
      </c>
      <c r="L283" s="849">
        <v>5</v>
      </c>
      <c r="M283" s="849">
        <v>472.21999999999997</v>
      </c>
      <c r="N283" s="832">
        <v>1</v>
      </c>
      <c r="O283" s="832">
        <v>94.443999999999988</v>
      </c>
      <c r="P283" s="849">
        <v>13</v>
      </c>
      <c r="Q283" s="849">
        <v>1227.77</v>
      </c>
      <c r="R283" s="837">
        <v>2.5999957646859517</v>
      </c>
      <c r="S283" s="850">
        <v>94.443846153846152</v>
      </c>
    </row>
    <row r="284" spans="1:19" ht="14.4" customHeight="1" x14ac:dyDescent="0.3">
      <c r="A284" s="831"/>
      <c r="B284" s="832" t="s">
        <v>2157</v>
      </c>
      <c r="C284" s="832" t="s">
        <v>580</v>
      </c>
      <c r="D284" s="832" t="s">
        <v>1088</v>
      </c>
      <c r="E284" s="832" t="s">
        <v>2154</v>
      </c>
      <c r="F284" s="832" t="s">
        <v>2217</v>
      </c>
      <c r="G284" s="832" t="s">
        <v>2218</v>
      </c>
      <c r="H284" s="849"/>
      <c r="I284" s="849"/>
      <c r="J284" s="832"/>
      <c r="K284" s="832"/>
      <c r="L284" s="849">
        <v>1</v>
      </c>
      <c r="M284" s="849">
        <v>96.67</v>
      </c>
      <c r="N284" s="832">
        <v>1</v>
      </c>
      <c r="O284" s="832">
        <v>96.67</v>
      </c>
      <c r="P284" s="849">
        <v>5</v>
      </c>
      <c r="Q284" s="849">
        <v>483.34000000000003</v>
      </c>
      <c r="R284" s="837">
        <v>4.9998965552911967</v>
      </c>
      <c r="S284" s="850">
        <v>96.668000000000006</v>
      </c>
    </row>
    <row r="285" spans="1:19" ht="14.4" customHeight="1" x14ac:dyDescent="0.3">
      <c r="A285" s="831"/>
      <c r="B285" s="832" t="s">
        <v>2157</v>
      </c>
      <c r="C285" s="832" t="s">
        <v>580</v>
      </c>
      <c r="D285" s="832" t="s">
        <v>1088</v>
      </c>
      <c r="E285" s="832" t="s">
        <v>2154</v>
      </c>
      <c r="F285" s="832" t="s">
        <v>2225</v>
      </c>
      <c r="G285" s="832" t="s">
        <v>2226</v>
      </c>
      <c r="H285" s="849"/>
      <c r="I285" s="849"/>
      <c r="J285" s="832"/>
      <c r="K285" s="832"/>
      <c r="L285" s="849">
        <v>1</v>
      </c>
      <c r="M285" s="849">
        <v>116.67</v>
      </c>
      <c r="N285" s="832">
        <v>1</v>
      </c>
      <c r="O285" s="832">
        <v>116.67</v>
      </c>
      <c r="P285" s="849">
        <v>2</v>
      </c>
      <c r="Q285" s="849">
        <v>266.67</v>
      </c>
      <c r="R285" s="837">
        <v>2.2856775520699411</v>
      </c>
      <c r="S285" s="850">
        <v>133.33500000000001</v>
      </c>
    </row>
    <row r="286" spans="1:19" ht="14.4" customHeight="1" x14ac:dyDescent="0.3">
      <c r="A286" s="831"/>
      <c r="B286" s="832" t="s">
        <v>2157</v>
      </c>
      <c r="C286" s="832" t="s">
        <v>580</v>
      </c>
      <c r="D286" s="832" t="s">
        <v>1088</v>
      </c>
      <c r="E286" s="832" t="s">
        <v>2154</v>
      </c>
      <c r="F286" s="832" t="s">
        <v>2155</v>
      </c>
      <c r="G286" s="832" t="s">
        <v>2156</v>
      </c>
      <c r="H286" s="849">
        <v>17</v>
      </c>
      <c r="I286" s="849">
        <v>5855.55</v>
      </c>
      <c r="J286" s="832">
        <v>0.54838697593224051</v>
      </c>
      <c r="K286" s="832">
        <v>344.44411764705882</v>
      </c>
      <c r="L286" s="849">
        <v>31</v>
      </c>
      <c r="M286" s="849">
        <v>10677.77</v>
      </c>
      <c r="N286" s="832">
        <v>1</v>
      </c>
      <c r="O286" s="832">
        <v>344.44419354838709</v>
      </c>
      <c r="P286" s="849">
        <v>48</v>
      </c>
      <c r="Q286" s="849">
        <v>16533.32</v>
      </c>
      <c r="R286" s="837">
        <v>1.5483869759322404</v>
      </c>
      <c r="S286" s="850">
        <v>344.44416666666666</v>
      </c>
    </row>
    <row r="287" spans="1:19" ht="14.4" customHeight="1" x14ac:dyDescent="0.3">
      <c r="A287" s="831"/>
      <c r="B287" s="832" t="s">
        <v>2157</v>
      </c>
      <c r="C287" s="832" t="s">
        <v>580</v>
      </c>
      <c r="D287" s="832" t="s">
        <v>1089</v>
      </c>
      <c r="E287" s="832" t="s">
        <v>2154</v>
      </c>
      <c r="F287" s="832" t="s">
        <v>2176</v>
      </c>
      <c r="G287" s="832" t="s">
        <v>2177</v>
      </c>
      <c r="H287" s="849"/>
      <c r="I287" s="849"/>
      <c r="J287" s="832"/>
      <c r="K287" s="832"/>
      <c r="L287" s="849"/>
      <c r="M287" s="849"/>
      <c r="N287" s="832"/>
      <c r="O287" s="832"/>
      <c r="P287" s="849">
        <v>1</v>
      </c>
      <c r="Q287" s="849">
        <v>77.78</v>
      </c>
      <c r="R287" s="837"/>
      <c r="S287" s="850">
        <v>77.78</v>
      </c>
    </row>
    <row r="288" spans="1:19" ht="14.4" customHeight="1" x14ac:dyDescent="0.3">
      <c r="A288" s="831"/>
      <c r="B288" s="832" t="s">
        <v>2157</v>
      </c>
      <c r="C288" s="832" t="s">
        <v>580</v>
      </c>
      <c r="D288" s="832" t="s">
        <v>1089</v>
      </c>
      <c r="E288" s="832" t="s">
        <v>2154</v>
      </c>
      <c r="F288" s="832" t="s">
        <v>2178</v>
      </c>
      <c r="G288" s="832" t="s">
        <v>2179</v>
      </c>
      <c r="H288" s="849">
        <v>1</v>
      </c>
      <c r="I288" s="849">
        <v>250</v>
      </c>
      <c r="J288" s="832"/>
      <c r="K288" s="832">
        <v>250</v>
      </c>
      <c r="L288" s="849"/>
      <c r="M288" s="849"/>
      <c r="N288" s="832"/>
      <c r="O288" s="832"/>
      <c r="P288" s="849">
        <v>1</v>
      </c>
      <c r="Q288" s="849">
        <v>250</v>
      </c>
      <c r="R288" s="837"/>
      <c r="S288" s="850">
        <v>250</v>
      </c>
    </row>
    <row r="289" spans="1:19" ht="14.4" customHeight="1" x14ac:dyDescent="0.3">
      <c r="A289" s="831"/>
      <c r="B289" s="832" t="s">
        <v>2157</v>
      </c>
      <c r="C289" s="832" t="s">
        <v>580</v>
      </c>
      <c r="D289" s="832" t="s">
        <v>1089</v>
      </c>
      <c r="E289" s="832" t="s">
        <v>2154</v>
      </c>
      <c r="F289" s="832" t="s">
        <v>2180</v>
      </c>
      <c r="G289" s="832" t="s">
        <v>2181</v>
      </c>
      <c r="H289" s="849"/>
      <c r="I289" s="849"/>
      <c r="J289" s="832"/>
      <c r="K289" s="832"/>
      <c r="L289" s="849"/>
      <c r="M289" s="849"/>
      <c r="N289" s="832"/>
      <c r="O289" s="832"/>
      <c r="P289" s="849">
        <v>1</v>
      </c>
      <c r="Q289" s="849">
        <v>116.67</v>
      </c>
      <c r="R289" s="837"/>
      <c r="S289" s="850">
        <v>116.67</v>
      </c>
    </row>
    <row r="290" spans="1:19" ht="14.4" customHeight="1" x14ac:dyDescent="0.3">
      <c r="A290" s="831"/>
      <c r="B290" s="832" t="s">
        <v>2157</v>
      </c>
      <c r="C290" s="832" t="s">
        <v>580</v>
      </c>
      <c r="D290" s="832" t="s">
        <v>1089</v>
      </c>
      <c r="E290" s="832" t="s">
        <v>2154</v>
      </c>
      <c r="F290" s="832" t="s">
        <v>2184</v>
      </c>
      <c r="G290" s="832" t="s">
        <v>2185</v>
      </c>
      <c r="H290" s="849">
        <v>1</v>
      </c>
      <c r="I290" s="849">
        <v>211.11</v>
      </c>
      <c r="J290" s="832"/>
      <c r="K290" s="832">
        <v>211.11</v>
      </c>
      <c r="L290" s="849"/>
      <c r="M290" s="849"/>
      <c r="N290" s="832"/>
      <c r="O290" s="832"/>
      <c r="P290" s="849">
        <v>2</v>
      </c>
      <c r="Q290" s="849">
        <v>444.44</v>
      </c>
      <c r="R290" s="837"/>
      <c r="S290" s="850">
        <v>222.22</v>
      </c>
    </row>
    <row r="291" spans="1:19" ht="14.4" customHeight="1" x14ac:dyDescent="0.3">
      <c r="A291" s="831"/>
      <c r="B291" s="832" t="s">
        <v>2157</v>
      </c>
      <c r="C291" s="832" t="s">
        <v>580</v>
      </c>
      <c r="D291" s="832" t="s">
        <v>1089</v>
      </c>
      <c r="E291" s="832" t="s">
        <v>2154</v>
      </c>
      <c r="F291" s="832" t="s">
        <v>2193</v>
      </c>
      <c r="G291" s="832" t="s">
        <v>2194</v>
      </c>
      <c r="H291" s="849">
        <v>3</v>
      </c>
      <c r="I291" s="849">
        <v>150</v>
      </c>
      <c r="J291" s="832"/>
      <c r="K291" s="832">
        <v>50</v>
      </c>
      <c r="L291" s="849"/>
      <c r="M291" s="849"/>
      <c r="N291" s="832"/>
      <c r="O291" s="832"/>
      <c r="P291" s="849">
        <v>7</v>
      </c>
      <c r="Q291" s="849">
        <v>427.77</v>
      </c>
      <c r="R291" s="837"/>
      <c r="S291" s="850">
        <v>61.11</v>
      </c>
    </row>
    <row r="292" spans="1:19" ht="14.4" customHeight="1" x14ac:dyDescent="0.3">
      <c r="A292" s="831"/>
      <c r="B292" s="832" t="s">
        <v>2157</v>
      </c>
      <c r="C292" s="832" t="s">
        <v>580</v>
      </c>
      <c r="D292" s="832" t="s">
        <v>1089</v>
      </c>
      <c r="E292" s="832" t="s">
        <v>2154</v>
      </c>
      <c r="F292" s="832" t="s">
        <v>2201</v>
      </c>
      <c r="G292" s="832" t="s">
        <v>2202</v>
      </c>
      <c r="H292" s="849">
        <v>1</v>
      </c>
      <c r="I292" s="849">
        <v>305.56</v>
      </c>
      <c r="J292" s="832"/>
      <c r="K292" s="832">
        <v>305.56</v>
      </c>
      <c r="L292" s="849"/>
      <c r="M292" s="849"/>
      <c r="N292" s="832"/>
      <c r="O292" s="832"/>
      <c r="P292" s="849">
        <v>4</v>
      </c>
      <c r="Q292" s="849">
        <v>1222.24</v>
      </c>
      <c r="R292" s="837"/>
      <c r="S292" s="850">
        <v>305.56</v>
      </c>
    </row>
    <row r="293" spans="1:19" ht="14.4" customHeight="1" x14ac:dyDescent="0.3">
      <c r="A293" s="831"/>
      <c r="B293" s="832" t="s">
        <v>2157</v>
      </c>
      <c r="C293" s="832" t="s">
        <v>580</v>
      </c>
      <c r="D293" s="832" t="s">
        <v>1089</v>
      </c>
      <c r="E293" s="832" t="s">
        <v>2154</v>
      </c>
      <c r="F293" s="832" t="s">
        <v>2209</v>
      </c>
      <c r="G293" s="832" t="s">
        <v>2210</v>
      </c>
      <c r="H293" s="849">
        <v>2</v>
      </c>
      <c r="I293" s="849">
        <v>155.56</v>
      </c>
      <c r="J293" s="832"/>
      <c r="K293" s="832">
        <v>77.78</v>
      </c>
      <c r="L293" s="849"/>
      <c r="M293" s="849"/>
      <c r="N293" s="832"/>
      <c r="O293" s="832"/>
      <c r="P293" s="849">
        <v>5</v>
      </c>
      <c r="Q293" s="849">
        <v>388.9</v>
      </c>
      <c r="R293" s="837"/>
      <c r="S293" s="850">
        <v>77.78</v>
      </c>
    </row>
    <row r="294" spans="1:19" ht="14.4" customHeight="1" x14ac:dyDescent="0.3">
      <c r="A294" s="831"/>
      <c r="B294" s="832" t="s">
        <v>2157</v>
      </c>
      <c r="C294" s="832" t="s">
        <v>580</v>
      </c>
      <c r="D294" s="832" t="s">
        <v>1089</v>
      </c>
      <c r="E294" s="832" t="s">
        <v>2154</v>
      </c>
      <c r="F294" s="832" t="s">
        <v>2213</v>
      </c>
      <c r="G294" s="832" t="s">
        <v>2214</v>
      </c>
      <c r="H294" s="849">
        <v>2</v>
      </c>
      <c r="I294" s="849">
        <v>188.88</v>
      </c>
      <c r="J294" s="832"/>
      <c r="K294" s="832">
        <v>94.44</v>
      </c>
      <c r="L294" s="849"/>
      <c r="M294" s="849"/>
      <c r="N294" s="832"/>
      <c r="O294" s="832"/>
      <c r="P294" s="849">
        <v>5</v>
      </c>
      <c r="Q294" s="849">
        <v>472.2</v>
      </c>
      <c r="R294" s="837"/>
      <c r="S294" s="850">
        <v>94.44</v>
      </c>
    </row>
    <row r="295" spans="1:19" ht="14.4" customHeight="1" x14ac:dyDescent="0.3">
      <c r="A295" s="831"/>
      <c r="B295" s="832" t="s">
        <v>2157</v>
      </c>
      <c r="C295" s="832" t="s">
        <v>580</v>
      </c>
      <c r="D295" s="832" t="s">
        <v>1089</v>
      </c>
      <c r="E295" s="832" t="s">
        <v>2154</v>
      </c>
      <c r="F295" s="832" t="s">
        <v>2217</v>
      </c>
      <c r="G295" s="832" t="s">
        <v>2218</v>
      </c>
      <c r="H295" s="849"/>
      <c r="I295" s="849"/>
      <c r="J295" s="832"/>
      <c r="K295" s="832"/>
      <c r="L295" s="849"/>
      <c r="M295" s="849"/>
      <c r="N295" s="832"/>
      <c r="O295" s="832"/>
      <c r="P295" s="849">
        <v>0</v>
      </c>
      <c r="Q295" s="849">
        <v>0</v>
      </c>
      <c r="R295" s="837"/>
      <c r="S295" s="850"/>
    </row>
    <row r="296" spans="1:19" ht="14.4" customHeight="1" x14ac:dyDescent="0.3">
      <c r="A296" s="831"/>
      <c r="B296" s="832" t="s">
        <v>2157</v>
      </c>
      <c r="C296" s="832" t="s">
        <v>580</v>
      </c>
      <c r="D296" s="832" t="s">
        <v>1089</v>
      </c>
      <c r="E296" s="832" t="s">
        <v>2154</v>
      </c>
      <c r="F296" s="832" t="s">
        <v>2225</v>
      </c>
      <c r="G296" s="832" t="s">
        <v>2226</v>
      </c>
      <c r="H296" s="849">
        <v>1</v>
      </c>
      <c r="I296" s="849">
        <v>116.67</v>
      </c>
      <c r="J296" s="832"/>
      <c r="K296" s="832">
        <v>116.67</v>
      </c>
      <c r="L296" s="849"/>
      <c r="M296" s="849"/>
      <c r="N296" s="832"/>
      <c r="O296" s="832"/>
      <c r="P296" s="849">
        <v>2</v>
      </c>
      <c r="Q296" s="849">
        <v>266.66000000000003</v>
      </c>
      <c r="R296" s="837"/>
      <c r="S296" s="850">
        <v>133.33000000000001</v>
      </c>
    </row>
    <row r="297" spans="1:19" ht="14.4" customHeight="1" x14ac:dyDescent="0.3">
      <c r="A297" s="831"/>
      <c r="B297" s="832" t="s">
        <v>2157</v>
      </c>
      <c r="C297" s="832" t="s">
        <v>580</v>
      </c>
      <c r="D297" s="832" t="s">
        <v>1089</v>
      </c>
      <c r="E297" s="832" t="s">
        <v>2154</v>
      </c>
      <c r="F297" s="832" t="s">
        <v>2155</v>
      </c>
      <c r="G297" s="832" t="s">
        <v>2156</v>
      </c>
      <c r="H297" s="849">
        <v>11</v>
      </c>
      <c r="I297" s="849">
        <v>3788.88</v>
      </c>
      <c r="J297" s="832"/>
      <c r="K297" s="832">
        <v>344.44363636363636</v>
      </c>
      <c r="L297" s="849"/>
      <c r="M297" s="849"/>
      <c r="N297" s="832"/>
      <c r="O297" s="832"/>
      <c r="P297" s="849">
        <v>17</v>
      </c>
      <c r="Q297" s="849">
        <v>5855.5499999999993</v>
      </c>
      <c r="R297" s="837"/>
      <c r="S297" s="850">
        <v>344.44411764705876</v>
      </c>
    </row>
    <row r="298" spans="1:19" ht="14.4" customHeight="1" x14ac:dyDescent="0.3">
      <c r="A298" s="831"/>
      <c r="B298" s="832" t="s">
        <v>2157</v>
      </c>
      <c r="C298" s="832" t="s">
        <v>580</v>
      </c>
      <c r="D298" s="832" t="s">
        <v>1092</v>
      </c>
      <c r="E298" s="832" t="s">
        <v>2154</v>
      </c>
      <c r="F298" s="832" t="s">
        <v>2180</v>
      </c>
      <c r="G298" s="832" t="s">
        <v>2181</v>
      </c>
      <c r="H298" s="849">
        <v>3</v>
      </c>
      <c r="I298" s="849">
        <v>350.01</v>
      </c>
      <c r="J298" s="832"/>
      <c r="K298" s="832">
        <v>116.67</v>
      </c>
      <c r="L298" s="849"/>
      <c r="M298" s="849"/>
      <c r="N298" s="832"/>
      <c r="O298" s="832"/>
      <c r="P298" s="849"/>
      <c r="Q298" s="849"/>
      <c r="R298" s="837"/>
      <c r="S298" s="850"/>
    </row>
    <row r="299" spans="1:19" ht="14.4" customHeight="1" x14ac:dyDescent="0.3">
      <c r="A299" s="831"/>
      <c r="B299" s="832" t="s">
        <v>2157</v>
      </c>
      <c r="C299" s="832" t="s">
        <v>580</v>
      </c>
      <c r="D299" s="832" t="s">
        <v>1092</v>
      </c>
      <c r="E299" s="832" t="s">
        <v>2154</v>
      </c>
      <c r="F299" s="832" t="s">
        <v>2184</v>
      </c>
      <c r="G299" s="832" t="s">
        <v>2185</v>
      </c>
      <c r="H299" s="849">
        <v>2</v>
      </c>
      <c r="I299" s="849">
        <v>422.22</v>
      </c>
      <c r="J299" s="832"/>
      <c r="K299" s="832">
        <v>211.11</v>
      </c>
      <c r="L299" s="849"/>
      <c r="M299" s="849"/>
      <c r="N299" s="832"/>
      <c r="O299" s="832"/>
      <c r="P299" s="849"/>
      <c r="Q299" s="849"/>
      <c r="R299" s="837"/>
      <c r="S299" s="850"/>
    </row>
    <row r="300" spans="1:19" ht="14.4" customHeight="1" x14ac:dyDescent="0.3">
      <c r="A300" s="831"/>
      <c r="B300" s="832" t="s">
        <v>2157</v>
      </c>
      <c r="C300" s="832" t="s">
        <v>580</v>
      </c>
      <c r="D300" s="832" t="s">
        <v>1092</v>
      </c>
      <c r="E300" s="832" t="s">
        <v>2154</v>
      </c>
      <c r="F300" s="832" t="s">
        <v>2186</v>
      </c>
      <c r="G300" s="832" t="s">
        <v>2187</v>
      </c>
      <c r="H300" s="849">
        <v>1</v>
      </c>
      <c r="I300" s="849">
        <v>583.33000000000004</v>
      </c>
      <c r="J300" s="832"/>
      <c r="K300" s="832">
        <v>583.33000000000004</v>
      </c>
      <c r="L300" s="849"/>
      <c r="M300" s="849"/>
      <c r="N300" s="832"/>
      <c r="O300" s="832"/>
      <c r="P300" s="849"/>
      <c r="Q300" s="849"/>
      <c r="R300" s="837"/>
      <c r="S300" s="850"/>
    </row>
    <row r="301" spans="1:19" ht="14.4" customHeight="1" x14ac:dyDescent="0.3">
      <c r="A301" s="831"/>
      <c r="B301" s="832" t="s">
        <v>2157</v>
      </c>
      <c r="C301" s="832" t="s">
        <v>580</v>
      </c>
      <c r="D301" s="832" t="s">
        <v>1092</v>
      </c>
      <c r="E301" s="832" t="s">
        <v>2154</v>
      </c>
      <c r="F301" s="832" t="s">
        <v>2213</v>
      </c>
      <c r="G301" s="832" t="s">
        <v>2214</v>
      </c>
      <c r="H301" s="849">
        <v>1</v>
      </c>
      <c r="I301" s="849">
        <v>94.44</v>
      </c>
      <c r="J301" s="832"/>
      <c r="K301" s="832">
        <v>94.44</v>
      </c>
      <c r="L301" s="849"/>
      <c r="M301" s="849"/>
      <c r="N301" s="832"/>
      <c r="O301" s="832"/>
      <c r="P301" s="849"/>
      <c r="Q301" s="849"/>
      <c r="R301" s="837"/>
      <c r="S301" s="850"/>
    </row>
    <row r="302" spans="1:19" ht="14.4" customHeight="1" x14ac:dyDescent="0.3">
      <c r="A302" s="831"/>
      <c r="B302" s="832" t="s">
        <v>2157</v>
      </c>
      <c r="C302" s="832" t="s">
        <v>580</v>
      </c>
      <c r="D302" s="832" t="s">
        <v>1092</v>
      </c>
      <c r="E302" s="832" t="s">
        <v>2154</v>
      </c>
      <c r="F302" s="832" t="s">
        <v>2155</v>
      </c>
      <c r="G302" s="832" t="s">
        <v>2156</v>
      </c>
      <c r="H302" s="849">
        <v>4</v>
      </c>
      <c r="I302" s="849">
        <v>1377.77</v>
      </c>
      <c r="J302" s="832"/>
      <c r="K302" s="832">
        <v>344.4425</v>
      </c>
      <c r="L302" s="849"/>
      <c r="M302" s="849"/>
      <c r="N302" s="832"/>
      <c r="O302" s="832"/>
      <c r="P302" s="849"/>
      <c r="Q302" s="849"/>
      <c r="R302" s="837"/>
      <c r="S302" s="850"/>
    </row>
    <row r="303" spans="1:19" ht="14.4" customHeight="1" x14ac:dyDescent="0.3">
      <c r="A303" s="831"/>
      <c r="B303" s="832" t="s">
        <v>2157</v>
      </c>
      <c r="C303" s="832" t="s">
        <v>580</v>
      </c>
      <c r="D303" s="832" t="s">
        <v>2144</v>
      </c>
      <c r="E303" s="832" t="s">
        <v>2154</v>
      </c>
      <c r="F303" s="832" t="s">
        <v>2176</v>
      </c>
      <c r="G303" s="832" t="s">
        <v>2177</v>
      </c>
      <c r="H303" s="849">
        <v>2</v>
      </c>
      <c r="I303" s="849">
        <v>155.56</v>
      </c>
      <c r="J303" s="832"/>
      <c r="K303" s="832">
        <v>77.78</v>
      </c>
      <c r="L303" s="849"/>
      <c r="M303" s="849"/>
      <c r="N303" s="832"/>
      <c r="O303" s="832"/>
      <c r="P303" s="849"/>
      <c r="Q303" s="849"/>
      <c r="R303" s="837"/>
      <c r="S303" s="850"/>
    </row>
    <row r="304" spans="1:19" ht="14.4" customHeight="1" x14ac:dyDescent="0.3">
      <c r="A304" s="831"/>
      <c r="B304" s="832" t="s">
        <v>2157</v>
      </c>
      <c r="C304" s="832" t="s">
        <v>580</v>
      </c>
      <c r="D304" s="832" t="s">
        <v>2144</v>
      </c>
      <c r="E304" s="832" t="s">
        <v>2154</v>
      </c>
      <c r="F304" s="832" t="s">
        <v>2180</v>
      </c>
      <c r="G304" s="832" t="s">
        <v>2181</v>
      </c>
      <c r="H304" s="849">
        <v>5</v>
      </c>
      <c r="I304" s="849">
        <v>583.34</v>
      </c>
      <c r="J304" s="832"/>
      <c r="K304" s="832">
        <v>116.66800000000001</v>
      </c>
      <c r="L304" s="849"/>
      <c r="M304" s="849"/>
      <c r="N304" s="832"/>
      <c r="O304" s="832"/>
      <c r="P304" s="849"/>
      <c r="Q304" s="849"/>
      <c r="R304" s="837"/>
      <c r="S304" s="850"/>
    </row>
    <row r="305" spans="1:19" ht="14.4" customHeight="1" x14ac:dyDescent="0.3">
      <c r="A305" s="831"/>
      <c r="B305" s="832" t="s">
        <v>2157</v>
      </c>
      <c r="C305" s="832" t="s">
        <v>580</v>
      </c>
      <c r="D305" s="832" t="s">
        <v>2144</v>
      </c>
      <c r="E305" s="832" t="s">
        <v>2154</v>
      </c>
      <c r="F305" s="832" t="s">
        <v>2184</v>
      </c>
      <c r="G305" s="832" t="s">
        <v>2185</v>
      </c>
      <c r="H305" s="849">
        <v>1</v>
      </c>
      <c r="I305" s="849">
        <v>211.11</v>
      </c>
      <c r="J305" s="832"/>
      <c r="K305" s="832">
        <v>211.11</v>
      </c>
      <c r="L305" s="849"/>
      <c r="M305" s="849"/>
      <c r="N305" s="832"/>
      <c r="O305" s="832"/>
      <c r="P305" s="849"/>
      <c r="Q305" s="849"/>
      <c r="R305" s="837"/>
      <c r="S305" s="850"/>
    </row>
    <row r="306" spans="1:19" ht="14.4" customHeight="1" x14ac:dyDescent="0.3">
      <c r="A306" s="831"/>
      <c r="B306" s="832" t="s">
        <v>2157</v>
      </c>
      <c r="C306" s="832" t="s">
        <v>580</v>
      </c>
      <c r="D306" s="832" t="s">
        <v>2144</v>
      </c>
      <c r="E306" s="832" t="s">
        <v>2154</v>
      </c>
      <c r="F306" s="832" t="s">
        <v>2186</v>
      </c>
      <c r="G306" s="832" t="s">
        <v>2187</v>
      </c>
      <c r="H306" s="849">
        <v>2</v>
      </c>
      <c r="I306" s="849">
        <v>1166.6600000000001</v>
      </c>
      <c r="J306" s="832"/>
      <c r="K306" s="832">
        <v>583.33000000000004</v>
      </c>
      <c r="L306" s="849"/>
      <c r="M306" s="849"/>
      <c r="N306" s="832"/>
      <c r="O306" s="832"/>
      <c r="P306" s="849"/>
      <c r="Q306" s="849"/>
      <c r="R306" s="837"/>
      <c r="S306" s="850"/>
    </row>
    <row r="307" spans="1:19" ht="14.4" customHeight="1" x14ac:dyDescent="0.3">
      <c r="A307" s="831"/>
      <c r="B307" s="832" t="s">
        <v>2157</v>
      </c>
      <c r="C307" s="832" t="s">
        <v>580</v>
      </c>
      <c r="D307" s="832" t="s">
        <v>2144</v>
      </c>
      <c r="E307" s="832" t="s">
        <v>2154</v>
      </c>
      <c r="F307" s="832" t="s">
        <v>2193</v>
      </c>
      <c r="G307" s="832" t="s">
        <v>2194</v>
      </c>
      <c r="H307" s="849">
        <v>2</v>
      </c>
      <c r="I307" s="849">
        <v>100</v>
      </c>
      <c r="J307" s="832"/>
      <c r="K307" s="832">
        <v>50</v>
      </c>
      <c r="L307" s="849"/>
      <c r="M307" s="849"/>
      <c r="N307" s="832"/>
      <c r="O307" s="832"/>
      <c r="P307" s="849"/>
      <c r="Q307" s="849"/>
      <c r="R307" s="837"/>
      <c r="S307" s="850"/>
    </row>
    <row r="308" spans="1:19" ht="14.4" customHeight="1" x14ac:dyDescent="0.3">
      <c r="A308" s="831"/>
      <c r="B308" s="832" t="s">
        <v>2157</v>
      </c>
      <c r="C308" s="832" t="s">
        <v>580</v>
      </c>
      <c r="D308" s="832" t="s">
        <v>2144</v>
      </c>
      <c r="E308" s="832" t="s">
        <v>2154</v>
      </c>
      <c r="F308" s="832" t="s">
        <v>2213</v>
      </c>
      <c r="G308" s="832" t="s">
        <v>2214</v>
      </c>
      <c r="H308" s="849">
        <v>6</v>
      </c>
      <c r="I308" s="849">
        <v>566.66</v>
      </c>
      <c r="J308" s="832"/>
      <c r="K308" s="832">
        <v>94.443333333333328</v>
      </c>
      <c r="L308" s="849"/>
      <c r="M308" s="849"/>
      <c r="N308" s="832"/>
      <c r="O308" s="832"/>
      <c r="P308" s="849"/>
      <c r="Q308" s="849"/>
      <c r="R308" s="837"/>
      <c r="S308" s="850"/>
    </row>
    <row r="309" spans="1:19" ht="14.4" customHeight="1" x14ac:dyDescent="0.3">
      <c r="A309" s="831"/>
      <c r="B309" s="832" t="s">
        <v>2157</v>
      </c>
      <c r="C309" s="832" t="s">
        <v>580</v>
      </c>
      <c r="D309" s="832" t="s">
        <v>2144</v>
      </c>
      <c r="E309" s="832" t="s">
        <v>2154</v>
      </c>
      <c r="F309" s="832" t="s">
        <v>2217</v>
      </c>
      <c r="G309" s="832" t="s">
        <v>2218</v>
      </c>
      <c r="H309" s="849">
        <v>1</v>
      </c>
      <c r="I309" s="849">
        <v>96.67</v>
      </c>
      <c r="J309" s="832"/>
      <c r="K309" s="832">
        <v>96.67</v>
      </c>
      <c r="L309" s="849"/>
      <c r="M309" s="849"/>
      <c r="N309" s="832"/>
      <c r="O309" s="832"/>
      <c r="P309" s="849"/>
      <c r="Q309" s="849"/>
      <c r="R309" s="837"/>
      <c r="S309" s="850"/>
    </row>
    <row r="310" spans="1:19" ht="14.4" customHeight="1" x14ac:dyDescent="0.3">
      <c r="A310" s="831"/>
      <c r="B310" s="832" t="s">
        <v>2157</v>
      </c>
      <c r="C310" s="832" t="s">
        <v>580</v>
      </c>
      <c r="D310" s="832" t="s">
        <v>2144</v>
      </c>
      <c r="E310" s="832" t="s">
        <v>2154</v>
      </c>
      <c r="F310" s="832" t="s">
        <v>2155</v>
      </c>
      <c r="G310" s="832" t="s">
        <v>2156</v>
      </c>
      <c r="H310" s="849">
        <v>13</v>
      </c>
      <c r="I310" s="849">
        <v>4477.7700000000004</v>
      </c>
      <c r="J310" s="832"/>
      <c r="K310" s="832">
        <v>344.44384615384621</v>
      </c>
      <c r="L310" s="849"/>
      <c r="M310" s="849"/>
      <c r="N310" s="832"/>
      <c r="O310" s="832"/>
      <c r="P310" s="849"/>
      <c r="Q310" s="849"/>
      <c r="R310" s="837"/>
      <c r="S310" s="850"/>
    </row>
    <row r="311" spans="1:19" ht="14.4" customHeight="1" x14ac:dyDescent="0.3">
      <c r="A311" s="831"/>
      <c r="B311" s="832" t="s">
        <v>2157</v>
      </c>
      <c r="C311" s="832" t="s">
        <v>580</v>
      </c>
      <c r="D311" s="832" t="s">
        <v>1093</v>
      </c>
      <c r="E311" s="832" t="s">
        <v>2154</v>
      </c>
      <c r="F311" s="832" t="s">
        <v>2176</v>
      </c>
      <c r="G311" s="832" t="s">
        <v>2177</v>
      </c>
      <c r="H311" s="849">
        <v>1</v>
      </c>
      <c r="I311" s="849">
        <v>77.78</v>
      </c>
      <c r="J311" s="832"/>
      <c r="K311" s="832">
        <v>77.78</v>
      </c>
      <c r="L311" s="849"/>
      <c r="M311" s="849"/>
      <c r="N311" s="832"/>
      <c r="O311" s="832"/>
      <c r="P311" s="849"/>
      <c r="Q311" s="849"/>
      <c r="R311" s="837"/>
      <c r="S311" s="850"/>
    </row>
    <row r="312" spans="1:19" ht="14.4" customHeight="1" x14ac:dyDescent="0.3">
      <c r="A312" s="831"/>
      <c r="B312" s="832" t="s">
        <v>2157</v>
      </c>
      <c r="C312" s="832" t="s">
        <v>580</v>
      </c>
      <c r="D312" s="832" t="s">
        <v>1093</v>
      </c>
      <c r="E312" s="832" t="s">
        <v>2154</v>
      </c>
      <c r="F312" s="832" t="s">
        <v>2180</v>
      </c>
      <c r="G312" s="832" t="s">
        <v>2181</v>
      </c>
      <c r="H312" s="849">
        <v>2</v>
      </c>
      <c r="I312" s="849">
        <v>233.33</v>
      </c>
      <c r="J312" s="832"/>
      <c r="K312" s="832">
        <v>116.66500000000001</v>
      </c>
      <c r="L312" s="849"/>
      <c r="M312" s="849"/>
      <c r="N312" s="832"/>
      <c r="O312" s="832"/>
      <c r="P312" s="849">
        <v>1</v>
      </c>
      <c r="Q312" s="849">
        <v>116.67</v>
      </c>
      <c r="R312" s="837"/>
      <c r="S312" s="850">
        <v>116.67</v>
      </c>
    </row>
    <row r="313" spans="1:19" ht="14.4" customHeight="1" x14ac:dyDescent="0.3">
      <c r="A313" s="831"/>
      <c r="B313" s="832" t="s">
        <v>2157</v>
      </c>
      <c r="C313" s="832" t="s">
        <v>580</v>
      </c>
      <c r="D313" s="832" t="s">
        <v>1093</v>
      </c>
      <c r="E313" s="832" t="s">
        <v>2154</v>
      </c>
      <c r="F313" s="832" t="s">
        <v>2186</v>
      </c>
      <c r="G313" s="832" t="s">
        <v>2187</v>
      </c>
      <c r="H313" s="849">
        <v>1</v>
      </c>
      <c r="I313" s="849">
        <v>583.33000000000004</v>
      </c>
      <c r="J313" s="832"/>
      <c r="K313" s="832">
        <v>583.33000000000004</v>
      </c>
      <c r="L313" s="849"/>
      <c r="M313" s="849"/>
      <c r="N313" s="832"/>
      <c r="O313" s="832"/>
      <c r="P313" s="849">
        <v>1</v>
      </c>
      <c r="Q313" s="849">
        <v>583.33000000000004</v>
      </c>
      <c r="R313" s="837"/>
      <c r="S313" s="850">
        <v>583.33000000000004</v>
      </c>
    </row>
    <row r="314" spans="1:19" ht="14.4" customHeight="1" x14ac:dyDescent="0.3">
      <c r="A314" s="831"/>
      <c r="B314" s="832" t="s">
        <v>2157</v>
      </c>
      <c r="C314" s="832" t="s">
        <v>580</v>
      </c>
      <c r="D314" s="832" t="s">
        <v>1093</v>
      </c>
      <c r="E314" s="832" t="s">
        <v>2154</v>
      </c>
      <c r="F314" s="832" t="s">
        <v>2193</v>
      </c>
      <c r="G314" s="832" t="s">
        <v>2194</v>
      </c>
      <c r="H314" s="849">
        <v>1</v>
      </c>
      <c r="I314" s="849">
        <v>50</v>
      </c>
      <c r="J314" s="832"/>
      <c r="K314" s="832">
        <v>50</v>
      </c>
      <c r="L314" s="849"/>
      <c r="M314" s="849"/>
      <c r="N314" s="832"/>
      <c r="O314" s="832"/>
      <c r="P314" s="849">
        <v>1</v>
      </c>
      <c r="Q314" s="849">
        <v>61.11</v>
      </c>
      <c r="R314" s="837"/>
      <c r="S314" s="850">
        <v>61.11</v>
      </c>
    </row>
    <row r="315" spans="1:19" ht="14.4" customHeight="1" x14ac:dyDescent="0.3">
      <c r="A315" s="831"/>
      <c r="B315" s="832" t="s">
        <v>2157</v>
      </c>
      <c r="C315" s="832" t="s">
        <v>580</v>
      </c>
      <c r="D315" s="832" t="s">
        <v>1093</v>
      </c>
      <c r="E315" s="832" t="s">
        <v>2154</v>
      </c>
      <c r="F315" s="832" t="s">
        <v>2201</v>
      </c>
      <c r="G315" s="832" t="s">
        <v>2202</v>
      </c>
      <c r="H315" s="849">
        <v>1</v>
      </c>
      <c r="I315" s="849">
        <v>305.56</v>
      </c>
      <c r="J315" s="832"/>
      <c r="K315" s="832">
        <v>305.56</v>
      </c>
      <c r="L315" s="849"/>
      <c r="M315" s="849"/>
      <c r="N315" s="832"/>
      <c r="O315" s="832"/>
      <c r="P315" s="849"/>
      <c r="Q315" s="849"/>
      <c r="R315" s="837"/>
      <c r="S315" s="850"/>
    </row>
    <row r="316" spans="1:19" ht="14.4" customHeight="1" x14ac:dyDescent="0.3">
      <c r="A316" s="831"/>
      <c r="B316" s="832" t="s">
        <v>2157</v>
      </c>
      <c r="C316" s="832" t="s">
        <v>580</v>
      </c>
      <c r="D316" s="832" t="s">
        <v>1093</v>
      </c>
      <c r="E316" s="832" t="s">
        <v>2154</v>
      </c>
      <c r="F316" s="832" t="s">
        <v>2209</v>
      </c>
      <c r="G316" s="832" t="s">
        <v>2210</v>
      </c>
      <c r="H316" s="849">
        <v>1</v>
      </c>
      <c r="I316" s="849">
        <v>77.78</v>
      </c>
      <c r="J316" s="832"/>
      <c r="K316" s="832">
        <v>77.78</v>
      </c>
      <c r="L316" s="849"/>
      <c r="M316" s="849"/>
      <c r="N316" s="832"/>
      <c r="O316" s="832"/>
      <c r="P316" s="849"/>
      <c r="Q316" s="849"/>
      <c r="R316" s="837"/>
      <c r="S316" s="850"/>
    </row>
    <row r="317" spans="1:19" ht="14.4" customHeight="1" x14ac:dyDescent="0.3">
      <c r="A317" s="831"/>
      <c r="B317" s="832" t="s">
        <v>2157</v>
      </c>
      <c r="C317" s="832" t="s">
        <v>580</v>
      </c>
      <c r="D317" s="832" t="s">
        <v>1093</v>
      </c>
      <c r="E317" s="832" t="s">
        <v>2154</v>
      </c>
      <c r="F317" s="832" t="s">
        <v>2213</v>
      </c>
      <c r="G317" s="832" t="s">
        <v>2214</v>
      </c>
      <c r="H317" s="849">
        <v>4</v>
      </c>
      <c r="I317" s="849">
        <v>377.76</v>
      </c>
      <c r="J317" s="832"/>
      <c r="K317" s="832">
        <v>94.44</v>
      </c>
      <c r="L317" s="849"/>
      <c r="M317" s="849"/>
      <c r="N317" s="832"/>
      <c r="O317" s="832"/>
      <c r="P317" s="849">
        <v>6</v>
      </c>
      <c r="Q317" s="849">
        <v>566.65</v>
      </c>
      <c r="R317" s="837"/>
      <c r="S317" s="850">
        <v>94.441666666666663</v>
      </c>
    </row>
    <row r="318" spans="1:19" ht="14.4" customHeight="1" x14ac:dyDescent="0.3">
      <c r="A318" s="831"/>
      <c r="B318" s="832" t="s">
        <v>2157</v>
      </c>
      <c r="C318" s="832" t="s">
        <v>580</v>
      </c>
      <c r="D318" s="832" t="s">
        <v>1093</v>
      </c>
      <c r="E318" s="832" t="s">
        <v>2154</v>
      </c>
      <c r="F318" s="832" t="s">
        <v>2225</v>
      </c>
      <c r="G318" s="832" t="s">
        <v>2226</v>
      </c>
      <c r="H318" s="849">
        <v>2</v>
      </c>
      <c r="I318" s="849">
        <v>233.34</v>
      </c>
      <c r="J318" s="832"/>
      <c r="K318" s="832">
        <v>116.67</v>
      </c>
      <c r="L318" s="849"/>
      <c r="M318" s="849"/>
      <c r="N318" s="832"/>
      <c r="O318" s="832"/>
      <c r="P318" s="849">
        <v>1</v>
      </c>
      <c r="Q318" s="849">
        <v>133.33000000000001</v>
      </c>
      <c r="R318" s="837"/>
      <c r="S318" s="850">
        <v>133.33000000000001</v>
      </c>
    </row>
    <row r="319" spans="1:19" ht="14.4" customHeight="1" x14ac:dyDescent="0.3">
      <c r="A319" s="831"/>
      <c r="B319" s="832" t="s">
        <v>2157</v>
      </c>
      <c r="C319" s="832" t="s">
        <v>580</v>
      </c>
      <c r="D319" s="832" t="s">
        <v>1093</v>
      </c>
      <c r="E319" s="832" t="s">
        <v>2154</v>
      </c>
      <c r="F319" s="832" t="s">
        <v>2155</v>
      </c>
      <c r="G319" s="832" t="s">
        <v>2156</v>
      </c>
      <c r="H319" s="849">
        <v>12</v>
      </c>
      <c r="I319" s="849">
        <v>4133.33</v>
      </c>
      <c r="J319" s="832"/>
      <c r="K319" s="832">
        <v>344.44416666666666</v>
      </c>
      <c r="L319" s="849"/>
      <c r="M319" s="849"/>
      <c r="N319" s="832"/>
      <c r="O319" s="832"/>
      <c r="P319" s="849">
        <v>7</v>
      </c>
      <c r="Q319" s="849">
        <v>2411.1</v>
      </c>
      <c r="R319" s="837"/>
      <c r="S319" s="850">
        <v>344.44285714285712</v>
      </c>
    </row>
    <row r="320" spans="1:19" ht="14.4" customHeight="1" x14ac:dyDescent="0.3">
      <c r="A320" s="831"/>
      <c r="B320" s="832" t="s">
        <v>2157</v>
      </c>
      <c r="C320" s="832" t="s">
        <v>580</v>
      </c>
      <c r="D320" s="832" t="s">
        <v>1098</v>
      </c>
      <c r="E320" s="832" t="s">
        <v>2154</v>
      </c>
      <c r="F320" s="832" t="s">
        <v>2176</v>
      </c>
      <c r="G320" s="832" t="s">
        <v>2177</v>
      </c>
      <c r="H320" s="849">
        <v>3</v>
      </c>
      <c r="I320" s="849">
        <v>233.34</v>
      </c>
      <c r="J320" s="832">
        <v>1.0000428577551108</v>
      </c>
      <c r="K320" s="832">
        <v>77.78</v>
      </c>
      <c r="L320" s="849">
        <v>3</v>
      </c>
      <c r="M320" s="849">
        <v>233.33</v>
      </c>
      <c r="N320" s="832">
        <v>1</v>
      </c>
      <c r="O320" s="832">
        <v>77.776666666666671</v>
      </c>
      <c r="P320" s="849">
        <v>2</v>
      </c>
      <c r="Q320" s="849">
        <v>155.56</v>
      </c>
      <c r="R320" s="837">
        <v>0.66669523850340717</v>
      </c>
      <c r="S320" s="850">
        <v>77.78</v>
      </c>
    </row>
    <row r="321" spans="1:19" ht="14.4" customHeight="1" x14ac:dyDescent="0.3">
      <c r="A321" s="831"/>
      <c r="B321" s="832" t="s">
        <v>2157</v>
      </c>
      <c r="C321" s="832" t="s">
        <v>580</v>
      </c>
      <c r="D321" s="832" t="s">
        <v>1098</v>
      </c>
      <c r="E321" s="832" t="s">
        <v>2154</v>
      </c>
      <c r="F321" s="832" t="s">
        <v>2180</v>
      </c>
      <c r="G321" s="832" t="s">
        <v>2181</v>
      </c>
      <c r="H321" s="849">
        <v>2</v>
      </c>
      <c r="I321" s="849">
        <v>233.33</v>
      </c>
      <c r="J321" s="832">
        <v>0.99995714408159775</v>
      </c>
      <c r="K321" s="832">
        <v>116.66500000000001</v>
      </c>
      <c r="L321" s="849">
        <v>2</v>
      </c>
      <c r="M321" s="849">
        <v>233.34</v>
      </c>
      <c r="N321" s="832">
        <v>1</v>
      </c>
      <c r="O321" s="832">
        <v>116.67</v>
      </c>
      <c r="P321" s="849">
        <v>2</v>
      </c>
      <c r="Q321" s="849">
        <v>233.34</v>
      </c>
      <c r="R321" s="837">
        <v>1</v>
      </c>
      <c r="S321" s="850">
        <v>116.67</v>
      </c>
    </row>
    <row r="322" spans="1:19" ht="14.4" customHeight="1" x14ac:dyDescent="0.3">
      <c r="A322" s="831"/>
      <c r="B322" s="832" t="s">
        <v>2157</v>
      </c>
      <c r="C322" s="832" t="s">
        <v>580</v>
      </c>
      <c r="D322" s="832" t="s">
        <v>1098</v>
      </c>
      <c r="E322" s="832" t="s">
        <v>2154</v>
      </c>
      <c r="F322" s="832" t="s">
        <v>2184</v>
      </c>
      <c r="G322" s="832" t="s">
        <v>2185</v>
      </c>
      <c r="H322" s="849">
        <v>1</v>
      </c>
      <c r="I322" s="849">
        <v>211.11</v>
      </c>
      <c r="J322" s="832">
        <v>1</v>
      </c>
      <c r="K322" s="832">
        <v>211.11</v>
      </c>
      <c r="L322" s="849">
        <v>1</v>
      </c>
      <c r="M322" s="849">
        <v>211.11</v>
      </c>
      <c r="N322" s="832">
        <v>1</v>
      </c>
      <c r="O322" s="832">
        <v>211.11</v>
      </c>
      <c r="P322" s="849">
        <v>1</v>
      </c>
      <c r="Q322" s="849">
        <v>222.22</v>
      </c>
      <c r="R322" s="837">
        <v>1.0526265927715408</v>
      </c>
      <c r="S322" s="850">
        <v>222.22</v>
      </c>
    </row>
    <row r="323" spans="1:19" ht="14.4" customHeight="1" x14ac:dyDescent="0.3">
      <c r="A323" s="831"/>
      <c r="B323" s="832" t="s">
        <v>2157</v>
      </c>
      <c r="C323" s="832" t="s">
        <v>580</v>
      </c>
      <c r="D323" s="832" t="s">
        <v>1098</v>
      </c>
      <c r="E323" s="832" t="s">
        <v>2154</v>
      </c>
      <c r="F323" s="832" t="s">
        <v>2186</v>
      </c>
      <c r="G323" s="832" t="s">
        <v>2187</v>
      </c>
      <c r="H323" s="849"/>
      <c r="I323" s="849"/>
      <c r="J323" s="832"/>
      <c r="K323" s="832"/>
      <c r="L323" s="849">
        <v>1</v>
      </c>
      <c r="M323" s="849">
        <v>583.33000000000004</v>
      </c>
      <c r="N323" s="832">
        <v>1</v>
      </c>
      <c r="O323" s="832">
        <v>583.33000000000004</v>
      </c>
      <c r="P323" s="849">
        <v>4</v>
      </c>
      <c r="Q323" s="849">
        <v>2333.33</v>
      </c>
      <c r="R323" s="837">
        <v>4.0000171429551026</v>
      </c>
      <c r="S323" s="850">
        <v>583.33249999999998</v>
      </c>
    </row>
    <row r="324" spans="1:19" ht="14.4" customHeight="1" x14ac:dyDescent="0.3">
      <c r="A324" s="831"/>
      <c r="B324" s="832" t="s">
        <v>2157</v>
      </c>
      <c r="C324" s="832" t="s">
        <v>580</v>
      </c>
      <c r="D324" s="832" t="s">
        <v>1098</v>
      </c>
      <c r="E324" s="832" t="s">
        <v>2154</v>
      </c>
      <c r="F324" s="832" t="s">
        <v>2193</v>
      </c>
      <c r="G324" s="832" t="s">
        <v>2194</v>
      </c>
      <c r="H324" s="849">
        <v>1</v>
      </c>
      <c r="I324" s="849">
        <v>50</v>
      </c>
      <c r="J324" s="832">
        <v>0.16666666666666666</v>
      </c>
      <c r="K324" s="832">
        <v>50</v>
      </c>
      <c r="L324" s="849">
        <v>6</v>
      </c>
      <c r="M324" s="849">
        <v>300</v>
      </c>
      <c r="N324" s="832">
        <v>1</v>
      </c>
      <c r="O324" s="832">
        <v>50</v>
      </c>
      <c r="P324" s="849">
        <v>1</v>
      </c>
      <c r="Q324" s="849">
        <v>61.11</v>
      </c>
      <c r="R324" s="837">
        <v>0.20369999999999999</v>
      </c>
      <c r="S324" s="850">
        <v>61.11</v>
      </c>
    </row>
    <row r="325" spans="1:19" ht="14.4" customHeight="1" x14ac:dyDescent="0.3">
      <c r="A325" s="831"/>
      <c r="B325" s="832" t="s">
        <v>2157</v>
      </c>
      <c r="C325" s="832" t="s">
        <v>580</v>
      </c>
      <c r="D325" s="832" t="s">
        <v>1098</v>
      </c>
      <c r="E325" s="832" t="s">
        <v>2154</v>
      </c>
      <c r="F325" s="832" t="s">
        <v>2201</v>
      </c>
      <c r="G325" s="832" t="s">
        <v>2202</v>
      </c>
      <c r="H325" s="849"/>
      <c r="I325" s="849"/>
      <c r="J325" s="832"/>
      <c r="K325" s="832"/>
      <c r="L325" s="849">
        <v>2</v>
      </c>
      <c r="M325" s="849">
        <v>611.12</v>
      </c>
      <c r="N325" s="832">
        <v>1</v>
      </c>
      <c r="O325" s="832">
        <v>305.56</v>
      </c>
      <c r="P325" s="849">
        <v>3</v>
      </c>
      <c r="Q325" s="849">
        <v>916.68000000000006</v>
      </c>
      <c r="R325" s="837">
        <v>1.5</v>
      </c>
      <c r="S325" s="850">
        <v>305.56</v>
      </c>
    </row>
    <row r="326" spans="1:19" ht="14.4" customHeight="1" x14ac:dyDescent="0.3">
      <c r="A326" s="831"/>
      <c r="B326" s="832" t="s">
        <v>2157</v>
      </c>
      <c r="C326" s="832" t="s">
        <v>580</v>
      </c>
      <c r="D326" s="832" t="s">
        <v>1098</v>
      </c>
      <c r="E326" s="832" t="s">
        <v>2154</v>
      </c>
      <c r="F326" s="832" t="s">
        <v>2209</v>
      </c>
      <c r="G326" s="832" t="s">
        <v>2210</v>
      </c>
      <c r="H326" s="849"/>
      <c r="I326" s="849"/>
      <c r="J326" s="832"/>
      <c r="K326" s="832"/>
      <c r="L326" s="849">
        <v>2</v>
      </c>
      <c r="M326" s="849">
        <v>155.56</v>
      </c>
      <c r="N326" s="832">
        <v>1</v>
      </c>
      <c r="O326" s="832">
        <v>77.78</v>
      </c>
      <c r="P326" s="849">
        <v>3</v>
      </c>
      <c r="Q326" s="849">
        <v>233.34</v>
      </c>
      <c r="R326" s="837">
        <v>1.5</v>
      </c>
      <c r="S326" s="850">
        <v>77.78</v>
      </c>
    </row>
    <row r="327" spans="1:19" ht="14.4" customHeight="1" x14ac:dyDescent="0.3">
      <c r="A327" s="831"/>
      <c r="B327" s="832" t="s">
        <v>2157</v>
      </c>
      <c r="C327" s="832" t="s">
        <v>580</v>
      </c>
      <c r="D327" s="832" t="s">
        <v>1098</v>
      </c>
      <c r="E327" s="832" t="s">
        <v>2154</v>
      </c>
      <c r="F327" s="832" t="s">
        <v>2213</v>
      </c>
      <c r="G327" s="832" t="s">
        <v>2214</v>
      </c>
      <c r="H327" s="849">
        <v>4</v>
      </c>
      <c r="I327" s="849">
        <v>377.78</v>
      </c>
      <c r="J327" s="832">
        <v>0.50001323556661459</v>
      </c>
      <c r="K327" s="832">
        <v>94.444999999999993</v>
      </c>
      <c r="L327" s="849">
        <v>8</v>
      </c>
      <c r="M327" s="849">
        <v>755.54</v>
      </c>
      <c r="N327" s="832">
        <v>1</v>
      </c>
      <c r="O327" s="832">
        <v>94.442499999999995</v>
      </c>
      <c r="P327" s="849">
        <v>7</v>
      </c>
      <c r="Q327" s="849">
        <v>661.1099999999999</v>
      </c>
      <c r="R327" s="837">
        <v>0.87501654445826815</v>
      </c>
      <c r="S327" s="850">
        <v>94.444285714285698</v>
      </c>
    </row>
    <row r="328" spans="1:19" ht="14.4" customHeight="1" x14ac:dyDescent="0.3">
      <c r="A328" s="831"/>
      <c r="B328" s="832" t="s">
        <v>2157</v>
      </c>
      <c r="C328" s="832" t="s">
        <v>580</v>
      </c>
      <c r="D328" s="832" t="s">
        <v>1098</v>
      </c>
      <c r="E328" s="832" t="s">
        <v>2154</v>
      </c>
      <c r="F328" s="832" t="s">
        <v>2217</v>
      </c>
      <c r="G328" s="832" t="s">
        <v>2218</v>
      </c>
      <c r="H328" s="849">
        <v>1</v>
      </c>
      <c r="I328" s="849">
        <v>96.67</v>
      </c>
      <c r="J328" s="832">
        <v>0.25</v>
      </c>
      <c r="K328" s="832">
        <v>96.67</v>
      </c>
      <c r="L328" s="849">
        <v>4</v>
      </c>
      <c r="M328" s="849">
        <v>386.68</v>
      </c>
      <c r="N328" s="832">
        <v>1</v>
      </c>
      <c r="O328" s="832">
        <v>96.67</v>
      </c>
      <c r="P328" s="849"/>
      <c r="Q328" s="849"/>
      <c r="R328" s="837"/>
      <c r="S328" s="850"/>
    </row>
    <row r="329" spans="1:19" ht="14.4" customHeight="1" x14ac:dyDescent="0.3">
      <c r="A329" s="831"/>
      <c r="B329" s="832" t="s">
        <v>2157</v>
      </c>
      <c r="C329" s="832" t="s">
        <v>580</v>
      </c>
      <c r="D329" s="832" t="s">
        <v>1098</v>
      </c>
      <c r="E329" s="832" t="s">
        <v>2154</v>
      </c>
      <c r="F329" s="832" t="s">
        <v>2225</v>
      </c>
      <c r="G329" s="832" t="s">
        <v>2226</v>
      </c>
      <c r="H329" s="849"/>
      <c r="I329" s="849"/>
      <c r="J329" s="832"/>
      <c r="K329" s="832"/>
      <c r="L329" s="849">
        <v>2</v>
      </c>
      <c r="M329" s="849">
        <v>233.34</v>
      </c>
      <c r="N329" s="832">
        <v>1</v>
      </c>
      <c r="O329" s="832">
        <v>116.67</v>
      </c>
      <c r="P329" s="849">
        <v>1</v>
      </c>
      <c r="Q329" s="849">
        <v>133.33000000000001</v>
      </c>
      <c r="R329" s="837">
        <v>0.57139796005828414</v>
      </c>
      <c r="S329" s="850">
        <v>133.33000000000001</v>
      </c>
    </row>
    <row r="330" spans="1:19" ht="14.4" customHeight="1" x14ac:dyDescent="0.3">
      <c r="A330" s="831"/>
      <c r="B330" s="832" t="s">
        <v>2157</v>
      </c>
      <c r="C330" s="832" t="s">
        <v>580</v>
      </c>
      <c r="D330" s="832" t="s">
        <v>1098</v>
      </c>
      <c r="E330" s="832" t="s">
        <v>2154</v>
      </c>
      <c r="F330" s="832" t="s">
        <v>2155</v>
      </c>
      <c r="G330" s="832" t="s">
        <v>2156</v>
      </c>
      <c r="H330" s="849">
        <v>9</v>
      </c>
      <c r="I330" s="849">
        <v>3100</v>
      </c>
      <c r="J330" s="832">
        <v>0.5</v>
      </c>
      <c r="K330" s="832">
        <v>344.44444444444446</v>
      </c>
      <c r="L330" s="849">
        <v>18</v>
      </c>
      <c r="M330" s="849">
        <v>6200</v>
      </c>
      <c r="N330" s="832">
        <v>1</v>
      </c>
      <c r="O330" s="832">
        <v>344.44444444444446</v>
      </c>
      <c r="P330" s="849">
        <v>14</v>
      </c>
      <c r="Q330" s="849">
        <v>4822.22</v>
      </c>
      <c r="R330" s="837">
        <v>0.77777741935483879</v>
      </c>
      <c r="S330" s="850">
        <v>344.44428571428574</v>
      </c>
    </row>
    <row r="331" spans="1:19" ht="14.4" customHeight="1" x14ac:dyDescent="0.3">
      <c r="A331" s="831"/>
      <c r="B331" s="832" t="s">
        <v>2157</v>
      </c>
      <c r="C331" s="832" t="s">
        <v>580</v>
      </c>
      <c r="D331" s="832" t="s">
        <v>1103</v>
      </c>
      <c r="E331" s="832" t="s">
        <v>2154</v>
      </c>
      <c r="F331" s="832" t="s">
        <v>2176</v>
      </c>
      <c r="G331" s="832" t="s">
        <v>2177</v>
      </c>
      <c r="H331" s="849">
        <v>1</v>
      </c>
      <c r="I331" s="849">
        <v>77.78</v>
      </c>
      <c r="J331" s="832"/>
      <c r="K331" s="832">
        <v>77.78</v>
      </c>
      <c r="L331" s="849"/>
      <c r="M331" s="849"/>
      <c r="N331" s="832"/>
      <c r="O331" s="832"/>
      <c r="P331" s="849"/>
      <c r="Q331" s="849"/>
      <c r="R331" s="837"/>
      <c r="S331" s="850"/>
    </row>
    <row r="332" spans="1:19" ht="14.4" customHeight="1" x14ac:dyDescent="0.3">
      <c r="A332" s="831"/>
      <c r="B332" s="832" t="s">
        <v>2157</v>
      </c>
      <c r="C332" s="832" t="s">
        <v>580</v>
      </c>
      <c r="D332" s="832" t="s">
        <v>1103</v>
      </c>
      <c r="E332" s="832" t="s">
        <v>2154</v>
      </c>
      <c r="F332" s="832" t="s">
        <v>2180</v>
      </c>
      <c r="G332" s="832" t="s">
        <v>2181</v>
      </c>
      <c r="H332" s="849">
        <v>3</v>
      </c>
      <c r="I332" s="849">
        <v>350</v>
      </c>
      <c r="J332" s="832">
        <v>0.37500133929049745</v>
      </c>
      <c r="K332" s="832">
        <v>116.66666666666667</v>
      </c>
      <c r="L332" s="849">
        <v>8</v>
      </c>
      <c r="M332" s="849">
        <v>933.33</v>
      </c>
      <c r="N332" s="832">
        <v>1</v>
      </c>
      <c r="O332" s="832">
        <v>116.66625000000001</v>
      </c>
      <c r="P332" s="849">
        <v>3</v>
      </c>
      <c r="Q332" s="849">
        <v>350</v>
      </c>
      <c r="R332" s="837">
        <v>0.37500133929049745</v>
      </c>
      <c r="S332" s="850">
        <v>116.66666666666667</v>
      </c>
    </row>
    <row r="333" spans="1:19" ht="14.4" customHeight="1" x14ac:dyDescent="0.3">
      <c r="A333" s="831"/>
      <c r="B333" s="832" t="s">
        <v>2157</v>
      </c>
      <c r="C333" s="832" t="s">
        <v>580</v>
      </c>
      <c r="D333" s="832" t="s">
        <v>1103</v>
      </c>
      <c r="E333" s="832" t="s">
        <v>2154</v>
      </c>
      <c r="F333" s="832" t="s">
        <v>2184</v>
      </c>
      <c r="G333" s="832" t="s">
        <v>2185</v>
      </c>
      <c r="H333" s="849">
        <v>1</v>
      </c>
      <c r="I333" s="849">
        <v>211.11</v>
      </c>
      <c r="J333" s="832">
        <v>0.25</v>
      </c>
      <c r="K333" s="832">
        <v>211.11</v>
      </c>
      <c r="L333" s="849">
        <v>4</v>
      </c>
      <c r="M333" s="849">
        <v>844.44</v>
      </c>
      <c r="N333" s="832">
        <v>1</v>
      </c>
      <c r="O333" s="832">
        <v>211.11</v>
      </c>
      <c r="P333" s="849">
        <v>3</v>
      </c>
      <c r="Q333" s="849">
        <v>666.66</v>
      </c>
      <c r="R333" s="837">
        <v>0.7894699445786556</v>
      </c>
      <c r="S333" s="850">
        <v>222.22</v>
      </c>
    </row>
    <row r="334" spans="1:19" ht="14.4" customHeight="1" x14ac:dyDescent="0.3">
      <c r="A334" s="831"/>
      <c r="B334" s="832" t="s">
        <v>2157</v>
      </c>
      <c r="C334" s="832" t="s">
        <v>580</v>
      </c>
      <c r="D334" s="832" t="s">
        <v>1103</v>
      </c>
      <c r="E334" s="832" t="s">
        <v>2154</v>
      </c>
      <c r="F334" s="832" t="s">
        <v>2186</v>
      </c>
      <c r="G334" s="832" t="s">
        <v>2187</v>
      </c>
      <c r="H334" s="849">
        <v>1</v>
      </c>
      <c r="I334" s="849">
        <v>583.33000000000004</v>
      </c>
      <c r="J334" s="832"/>
      <c r="K334" s="832">
        <v>583.33000000000004</v>
      </c>
      <c r="L334" s="849"/>
      <c r="M334" s="849"/>
      <c r="N334" s="832"/>
      <c r="O334" s="832"/>
      <c r="P334" s="849"/>
      <c r="Q334" s="849"/>
      <c r="R334" s="837"/>
      <c r="S334" s="850"/>
    </row>
    <row r="335" spans="1:19" ht="14.4" customHeight="1" x14ac:dyDescent="0.3">
      <c r="A335" s="831"/>
      <c r="B335" s="832" t="s">
        <v>2157</v>
      </c>
      <c r="C335" s="832" t="s">
        <v>580</v>
      </c>
      <c r="D335" s="832" t="s">
        <v>1103</v>
      </c>
      <c r="E335" s="832" t="s">
        <v>2154</v>
      </c>
      <c r="F335" s="832" t="s">
        <v>2188</v>
      </c>
      <c r="G335" s="832" t="s">
        <v>2189</v>
      </c>
      <c r="H335" s="849"/>
      <c r="I335" s="849"/>
      <c r="J335" s="832"/>
      <c r="K335" s="832"/>
      <c r="L335" s="849">
        <v>1</v>
      </c>
      <c r="M335" s="849">
        <v>466.67</v>
      </c>
      <c r="N335" s="832">
        <v>1</v>
      </c>
      <c r="O335" s="832">
        <v>466.67</v>
      </c>
      <c r="P335" s="849"/>
      <c r="Q335" s="849"/>
      <c r="R335" s="837"/>
      <c r="S335" s="850"/>
    </row>
    <row r="336" spans="1:19" ht="14.4" customHeight="1" x14ac:dyDescent="0.3">
      <c r="A336" s="831"/>
      <c r="B336" s="832" t="s">
        <v>2157</v>
      </c>
      <c r="C336" s="832" t="s">
        <v>580</v>
      </c>
      <c r="D336" s="832" t="s">
        <v>1103</v>
      </c>
      <c r="E336" s="832" t="s">
        <v>2154</v>
      </c>
      <c r="F336" s="832" t="s">
        <v>2193</v>
      </c>
      <c r="G336" s="832" t="s">
        <v>2194</v>
      </c>
      <c r="H336" s="849">
        <v>1</v>
      </c>
      <c r="I336" s="849">
        <v>50</v>
      </c>
      <c r="J336" s="832">
        <v>5.8823529411764705E-2</v>
      </c>
      <c r="K336" s="832">
        <v>50</v>
      </c>
      <c r="L336" s="849">
        <v>17</v>
      </c>
      <c r="M336" s="849">
        <v>850</v>
      </c>
      <c r="N336" s="832">
        <v>1</v>
      </c>
      <c r="O336" s="832">
        <v>50</v>
      </c>
      <c r="P336" s="849">
        <v>22</v>
      </c>
      <c r="Q336" s="849">
        <v>1344.43</v>
      </c>
      <c r="R336" s="837">
        <v>1.5816823529411765</v>
      </c>
      <c r="S336" s="850">
        <v>61.110454545454552</v>
      </c>
    </row>
    <row r="337" spans="1:19" ht="14.4" customHeight="1" x14ac:dyDescent="0.3">
      <c r="A337" s="831"/>
      <c r="B337" s="832" t="s">
        <v>2157</v>
      </c>
      <c r="C337" s="832" t="s">
        <v>580</v>
      </c>
      <c r="D337" s="832" t="s">
        <v>1103</v>
      </c>
      <c r="E337" s="832" t="s">
        <v>2154</v>
      </c>
      <c r="F337" s="832" t="s">
        <v>2201</v>
      </c>
      <c r="G337" s="832" t="s">
        <v>2202</v>
      </c>
      <c r="H337" s="849">
        <v>1</v>
      </c>
      <c r="I337" s="849">
        <v>305.56</v>
      </c>
      <c r="J337" s="832">
        <v>1</v>
      </c>
      <c r="K337" s="832">
        <v>305.56</v>
      </c>
      <c r="L337" s="849">
        <v>1</v>
      </c>
      <c r="M337" s="849">
        <v>305.56</v>
      </c>
      <c r="N337" s="832">
        <v>1</v>
      </c>
      <c r="O337" s="832">
        <v>305.56</v>
      </c>
      <c r="P337" s="849"/>
      <c r="Q337" s="849"/>
      <c r="R337" s="837"/>
      <c r="S337" s="850"/>
    </row>
    <row r="338" spans="1:19" ht="14.4" customHeight="1" x14ac:dyDescent="0.3">
      <c r="A338" s="831"/>
      <c r="B338" s="832" t="s">
        <v>2157</v>
      </c>
      <c r="C338" s="832" t="s">
        <v>580</v>
      </c>
      <c r="D338" s="832" t="s">
        <v>1103</v>
      </c>
      <c r="E338" s="832" t="s">
        <v>2154</v>
      </c>
      <c r="F338" s="832" t="s">
        <v>2209</v>
      </c>
      <c r="G338" s="832" t="s">
        <v>2210</v>
      </c>
      <c r="H338" s="849">
        <v>1</v>
      </c>
      <c r="I338" s="849">
        <v>77.78</v>
      </c>
      <c r="J338" s="832">
        <v>1</v>
      </c>
      <c r="K338" s="832">
        <v>77.78</v>
      </c>
      <c r="L338" s="849">
        <v>1</v>
      </c>
      <c r="M338" s="849">
        <v>77.78</v>
      </c>
      <c r="N338" s="832">
        <v>1</v>
      </c>
      <c r="O338" s="832">
        <v>77.78</v>
      </c>
      <c r="P338" s="849"/>
      <c r="Q338" s="849"/>
      <c r="R338" s="837"/>
      <c r="S338" s="850"/>
    </row>
    <row r="339" spans="1:19" ht="14.4" customHeight="1" x14ac:dyDescent="0.3">
      <c r="A339" s="831"/>
      <c r="B339" s="832" t="s">
        <v>2157</v>
      </c>
      <c r="C339" s="832" t="s">
        <v>580</v>
      </c>
      <c r="D339" s="832" t="s">
        <v>1103</v>
      </c>
      <c r="E339" s="832" t="s">
        <v>2154</v>
      </c>
      <c r="F339" s="832" t="s">
        <v>2213</v>
      </c>
      <c r="G339" s="832" t="s">
        <v>2214</v>
      </c>
      <c r="H339" s="849">
        <v>2</v>
      </c>
      <c r="I339" s="849">
        <v>188.89</v>
      </c>
      <c r="J339" s="832">
        <v>0.40001270621121959</v>
      </c>
      <c r="K339" s="832">
        <v>94.444999999999993</v>
      </c>
      <c r="L339" s="849">
        <v>5</v>
      </c>
      <c r="M339" s="849">
        <v>472.21</v>
      </c>
      <c r="N339" s="832">
        <v>1</v>
      </c>
      <c r="O339" s="832">
        <v>94.441999999999993</v>
      </c>
      <c r="P339" s="849">
        <v>5</v>
      </c>
      <c r="Q339" s="849">
        <v>472.21</v>
      </c>
      <c r="R339" s="837">
        <v>1</v>
      </c>
      <c r="S339" s="850">
        <v>94.441999999999993</v>
      </c>
    </row>
    <row r="340" spans="1:19" ht="14.4" customHeight="1" x14ac:dyDescent="0.3">
      <c r="A340" s="831"/>
      <c r="B340" s="832" t="s">
        <v>2157</v>
      </c>
      <c r="C340" s="832" t="s">
        <v>580</v>
      </c>
      <c r="D340" s="832" t="s">
        <v>1103</v>
      </c>
      <c r="E340" s="832" t="s">
        <v>2154</v>
      </c>
      <c r="F340" s="832" t="s">
        <v>2217</v>
      </c>
      <c r="G340" s="832" t="s">
        <v>2218</v>
      </c>
      <c r="H340" s="849"/>
      <c r="I340" s="849"/>
      <c r="J340" s="832"/>
      <c r="K340" s="832"/>
      <c r="L340" s="849">
        <v>2</v>
      </c>
      <c r="M340" s="849">
        <v>193.34</v>
      </c>
      <c r="N340" s="832">
        <v>1</v>
      </c>
      <c r="O340" s="832">
        <v>96.67</v>
      </c>
      <c r="P340" s="849"/>
      <c r="Q340" s="849"/>
      <c r="R340" s="837"/>
      <c r="S340" s="850"/>
    </row>
    <row r="341" spans="1:19" ht="14.4" customHeight="1" x14ac:dyDescent="0.3">
      <c r="A341" s="831"/>
      <c r="B341" s="832" t="s">
        <v>2157</v>
      </c>
      <c r="C341" s="832" t="s">
        <v>580</v>
      </c>
      <c r="D341" s="832" t="s">
        <v>1103</v>
      </c>
      <c r="E341" s="832" t="s">
        <v>2154</v>
      </c>
      <c r="F341" s="832" t="s">
        <v>2225</v>
      </c>
      <c r="G341" s="832" t="s">
        <v>2226</v>
      </c>
      <c r="H341" s="849"/>
      <c r="I341" s="849"/>
      <c r="J341" s="832"/>
      <c r="K341" s="832"/>
      <c r="L341" s="849">
        <v>1</v>
      </c>
      <c r="M341" s="849">
        <v>116.67</v>
      </c>
      <c r="N341" s="832">
        <v>1</v>
      </c>
      <c r="O341" s="832">
        <v>116.67</v>
      </c>
      <c r="P341" s="849">
        <v>1</v>
      </c>
      <c r="Q341" s="849">
        <v>133.33000000000001</v>
      </c>
      <c r="R341" s="837">
        <v>1.1427959201165683</v>
      </c>
      <c r="S341" s="850">
        <v>133.33000000000001</v>
      </c>
    </row>
    <row r="342" spans="1:19" ht="14.4" customHeight="1" x14ac:dyDescent="0.3">
      <c r="A342" s="831"/>
      <c r="B342" s="832" t="s">
        <v>2157</v>
      </c>
      <c r="C342" s="832" t="s">
        <v>580</v>
      </c>
      <c r="D342" s="832" t="s">
        <v>1103</v>
      </c>
      <c r="E342" s="832" t="s">
        <v>2154</v>
      </c>
      <c r="F342" s="832" t="s">
        <v>2155</v>
      </c>
      <c r="G342" s="832" t="s">
        <v>2156</v>
      </c>
      <c r="H342" s="849">
        <v>9</v>
      </c>
      <c r="I342" s="849">
        <v>3099.99</v>
      </c>
      <c r="J342" s="832">
        <v>0.29999912903197706</v>
      </c>
      <c r="K342" s="832">
        <v>344.44333333333333</v>
      </c>
      <c r="L342" s="849">
        <v>30</v>
      </c>
      <c r="M342" s="849">
        <v>10333.33</v>
      </c>
      <c r="N342" s="832">
        <v>1</v>
      </c>
      <c r="O342" s="832">
        <v>344.4443333333333</v>
      </c>
      <c r="P342" s="849">
        <v>29</v>
      </c>
      <c r="Q342" s="849">
        <v>9988.869999999999</v>
      </c>
      <c r="R342" s="837">
        <v>0.96666515053714519</v>
      </c>
      <c r="S342" s="850">
        <v>344.44379310344823</v>
      </c>
    </row>
    <row r="343" spans="1:19" ht="14.4" customHeight="1" x14ac:dyDescent="0.3">
      <c r="A343" s="831"/>
      <c r="B343" s="832" t="s">
        <v>2157</v>
      </c>
      <c r="C343" s="832" t="s">
        <v>580</v>
      </c>
      <c r="D343" s="832" t="s">
        <v>1103</v>
      </c>
      <c r="E343" s="832" t="s">
        <v>2154</v>
      </c>
      <c r="F343" s="832" t="s">
        <v>2234</v>
      </c>
      <c r="G343" s="832" t="s">
        <v>2235</v>
      </c>
      <c r="H343" s="849"/>
      <c r="I343" s="849"/>
      <c r="J343" s="832"/>
      <c r="K343" s="832"/>
      <c r="L343" s="849"/>
      <c r="M343" s="849"/>
      <c r="N343" s="832"/>
      <c r="O343" s="832"/>
      <c r="P343" s="849">
        <v>1</v>
      </c>
      <c r="Q343" s="849">
        <v>116.67</v>
      </c>
      <c r="R343" s="837"/>
      <c r="S343" s="850">
        <v>116.67</v>
      </c>
    </row>
    <row r="344" spans="1:19" ht="14.4" customHeight="1" x14ac:dyDescent="0.3">
      <c r="A344" s="831"/>
      <c r="B344" s="832" t="s">
        <v>2157</v>
      </c>
      <c r="C344" s="832" t="s">
        <v>580</v>
      </c>
      <c r="D344" s="832" t="s">
        <v>1104</v>
      </c>
      <c r="E344" s="832" t="s">
        <v>2154</v>
      </c>
      <c r="F344" s="832" t="s">
        <v>2180</v>
      </c>
      <c r="G344" s="832" t="s">
        <v>2181</v>
      </c>
      <c r="H344" s="849">
        <v>2</v>
      </c>
      <c r="I344" s="849">
        <v>233.34</v>
      </c>
      <c r="J344" s="832">
        <v>1</v>
      </c>
      <c r="K344" s="832">
        <v>116.67</v>
      </c>
      <c r="L344" s="849">
        <v>2</v>
      </c>
      <c r="M344" s="849">
        <v>233.34</v>
      </c>
      <c r="N344" s="832">
        <v>1</v>
      </c>
      <c r="O344" s="832">
        <v>116.67</v>
      </c>
      <c r="P344" s="849"/>
      <c r="Q344" s="849"/>
      <c r="R344" s="837"/>
      <c r="S344" s="850"/>
    </row>
    <row r="345" spans="1:19" ht="14.4" customHeight="1" x14ac:dyDescent="0.3">
      <c r="A345" s="831"/>
      <c r="B345" s="832" t="s">
        <v>2157</v>
      </c>
      <c r="C345" s="832" t="s">
        <v>580</v>
      </c>
      <c r="D345" s="832" t="s">
        <v>1104</v>
      </c>
      <c r="E345" s="832" t="s">
        <v>2154</v>
      </c>
      <c r="F345" s="832" t="s">
        <v>2184</v>
      </c>
      <c r="G345" s="832" t="s">
        <v>2185</v>
      </c>
      <c r="H345" s="849"/>
      <c r="I345" s="849"/>
      <c r="J345" s="832"/>
      <c r="K345" s="832"/>
      <c r="L345" s="849">
        <v>2</v>
      </c>
      <c r="M345" s="849">
        <v>422.22</v>
      </c>
      <c r="N345" s="832">
        <v>1</v>
      </c>
      <c r="O345" s="832">
        <v>211.11</v>
      </c>
      <c r="P345" s="849"/>
      <c r="Q345" s="849"/>
      <c r="R345" s="837"/>
      <c r="S345" s="850"/>
    </row>
    <row r="346" spans="1:19" ht="14.4" customHeight="1" x14ac:dyDescent="0.3">
      <c r="A346" s="831"/>
      <c r="B346" s="832" t="s">
        <v>2157</v>
      </c>
      <c r="C346" s="832" t="s">
        <v>580</v>
      </c>
      <c r="D346" s="832" t="s">
        <v>1104</v>
      </c>
      <c r="E346" s="832" t="s">
        <v>2154</v>
      </c>
      <c r="F346" s="832" t="s">
        <v>2186</v>
      </c>
      <c r="G346" s="832" t="s">
        <v>2187</v>
      </c>
      <c r="H346" s="849">
        <v>1</v>
      </c>
      <c r="I346" s="849">
        <v>583.33000000000004</v>
      </c>
      <c r="J346" s="832">
        <v>0.24999892856989797</v>
      </c>
      <c r="K346" s="832">
        <v>583.33000000000004</v>
      </c>
      <c r="L346" s="849">
        <v>4</v>
      </c>
      <c r="M346" s="849">
        <v>2333.33</v>
      </c>
      <c r="N346" s="832">
        <v>1</v>
      </c>
      <c r="O346" s="832">
        <v>583.33249999999998</v>
      </c>
      <c r="P346" s="849"/>
      <c r="Q346" s="849"/>
      <c r="R346" s="837"/>
      <c r="S346" s="850"/>
    </row>
    <row r="347" spans="1:19" ht="14.4" customHeight="1" x14ac:dyDescent="0.3">
      <c r="A347" s="831"/>
      <c r="B347" s="832" t="s">
        <v>2157</v>
      </c>
      <c r="C347" s="832" t="s">
        <v>580</v>
      </c>
      <c r="D347" s="832" t="s">
        <v>1104</v>
      </c>
      <c r="E347" s="832" t="s">
        <v>2154</v>
      </c>
      <c r="F347" s="832" t="s">
        <v>2193</v>
      </c>
      <c r="G347" s="832" t="s">
        <v>2194</v>
      </c>
      <c r="H347" s="849">
        <v>7</v>
      </c>
      <c r="I347" s="849">
        <v>350</v>
      </c>
      <c r="J347" s="832">
        <v>2.3333333333333335</v>
      </c>
      <c r="K347" s="832">
        <v>50</v>
      </c>
      <c r="L347" s="849">
        <v>3</v>
      </c>
      <c r="M347" s="849">
        <v>150</v>
      </c>
      <c r="N347" s="832">
        <v>1</v>
      </c>
      <c r="O347" s="832">
        <v>50</v>
      </c>
      <c r="P347" s="849"/>
      <c r="Q347" s="849"/>
      <c r="R347" s="837"/>
      <c r="S347" s="850"/>
    </row>
    <row r="348" spans="1:19" ht="14.4" customHeight="1" x14ac:dyDescent="0.3">
      <c r="A348" s="831"/>
      <c r="B348" s="832" t="s">
        <v>2157</v>
      </c>
      <c r="C348" s="832" t="s">
        <v>580</v>
      </c>
      <c r="D348" s="832" t="s">
        <v>1104</v>
      </c>
      <c r="E348" s="832" t="s">
        <v>2154</v>
      </c>
      <c r="F348" s="832" t="s">
        <v>2201</v>
      </c>
      <c r="G348" s="832" t="s">
        <v>2202</v>
      </c>
      <c r="H348" s="849">
        <v>3</v>
      </c>
      <c r="I348" s="849">
        <v>916.68000000000006</v>
      </c>
      <c r="J348" s="832"/>
      <c r="K348" s="832">
        <v>305.56</v>
      </c>
      <c r="L348" s="849"/>
      <c r="M348" s="849"/>
      <c r="N348" s="832"/>
      <c r="O348" s="832"/>
      <c r="P348" s="849"/>
      <c r="Q348" s="849"/>
      <c r="R348" s="837"/>
      <c r="S348" s="850"/>
    </row>
    <row r="349" spans="1:19" ht="14.4" customHeight="1" x14ac:dyDescent="0.3">
      <c r="A349" s="831"/>
      <c r="B349" s="832" t="s">
        <v>2157</v>
      </c>
      <c r="C349" s="832" t="s">
        <v>580</v>
      </c>
      <c r="D349" s="832" t="s">
        <v>1104</v>
      </c>
      <c r="E349" s="832" t="s">
        <v>2154</v>
      </c>
      <c r="F349" s="832" t="s">
        <v>2209</v>
      </c>
      <c r="G349" s="832" t="s">
        <v>2210</v>
      </c>
      <c r="H349" s="849">
        <v>3</v>
      </c>
      <c r="I349" s="849">
        <v>233.34</v>
      </c>
      <c r="J349" s="832"/>
      <c r="K349" s="832">
        <v>77.78</v>
      </c>
      <c r="L349" s="849"/>
      <c r="M349" s="849"/>
      <c r="N349" s="832"/>
      <c r="O349" s="832"/>
      <c r="P349" s="849"/>
      <c r="Q349" s="849"/>
      <c r="R349" s="837"/>
      <c r="S349" s="850"/>
    </row>
    <row r="350" spans="1:19" ht="14.4" customHeight="1" x14ac:dyDescent="0.3">
      <c r="A350" s="831"/>
      <c r="B350" s="832" t="s">
        <v>2157</v>
      </c>
      <c r="C350" s="832" t="s">
        <v>580</v>
      </c>
      <c r="D350" s="832" t="s">
        <v>1104</v>
      </c>
      <c r="E350" s="832" t="s">
        <v>2154</v>
      </c>
      <c r="F350" s="832" t="s">
        <v>2213</v>
      </c>
      <c r="G350" s="832" t="s">
        <v>2214</v>
      </c>
      <c r="H350" s="849">
        <v>3</v>
      </c>
      <c r="I350" s="849">
        <v>283.33</v>
      </c>
      <c r="J350" s="832">
        <v>0.5</v>
      </c>
      <c r="K350" s="832">
        <v>94.443333333333328</v>
      </c>
      <c r="L350" s="849">
        <v>6</v>
      </c>
      <c r="M350" s="849">
        <v>566.66</v>
      </c>
      <c r="N350" s="832">
        <v>1</v>
      </c>
      <c r="O350" s="832">
        <v>94.443333333333328</v>
      </c>
      <c r="P350" s="849"/>
      <c r="Q350" s="849"/>
      <c r="R350" s="837"/>
      <c r="S350" s="850"/>
    </row>
    <row r="351" spans="1:19" ht="14.4" customHeight="1" x14ac:dyDescent="0.3">
      <c r="A351" s="831"/>
      <c r="B351" s="832" t="s">
        <v>2157</v>
      </c>
      <c r="C351" s="832" t="s">
        <v>580</v>
      </c>
      <c r="D351" s="832" t="s">
        <v>1104</v>
      </c>
      <c r="E351" s="832" t="s">
        <v>2154</v>
      </c>
      <c r="F351" s="832" t="s">
        <v>2217</v>
      </c>
      <c r="G351" s="832" t="s">
        <v>2218</v>
      </c>
      <c r="H351" s="849">
        <v>3</v>
      </c>
      <c r="I351" s="849">
        <v>290</v>
      </c>
      <c r="J351" s="832"/>
      <c r="K351" s="832">
        <v>96.666666666666671</v>
      </c>
      <c r="L351" s="849"/>
      <c r="M351" s="849"/>
      <c r="N351" s="832"/>
      <c r="O351" s="832"/>
      <c r="P351" s="849"/>
      <c r="Q351" s="849"/>
      <c r="R351" s="837"/>
      <c r="S351" s="850"/>
    </row>
    <row r="352" spans="1:19" ht="14.4" customHeight="1" x14ac:dyDescent="0.3">
      <c r="A352" s="831"/>
      <c r="B352" s="832" t="s">
        <v>2157</v>
      </c>
      <c r="C352" s="832" t="s">
        <v>580</v>
      </c>
      <c r="D352" s="832" t="s">
        <v>1104</v>
      </c>
      <c r="E352" s="832" t="s">
        <v>2154</v>
      </c>
      <c r="F352" s="832" t="s">
        <v>2225</v>
      </c>
      <c r="G352" s="832" t="s">
        <v>2226</v>
      </c>
      <c r="H352" s="849">
        <v>1</v>
      </c>
      <c r="I352" s="849">
        <v>116.67</v>
      </c>
      <c r="J352" s="832">
        <v>1</v>
      </c>
      <c r="K352" s="832">
        <v>116.67</v>
      </c>
      <c r="L352" s="849">
        <v>1</v>
      </c>
      <c r="M352" s="849">
        <v>116.67</v>
      </c>
      <c r="N352" s="832">
        <v>1</v>
      </c>
      <c r="O352" s="832">
        <v>116.67</v>
      </c>
      <c r="P352" s="849"/>
      <c r="Q352" s="849"/>
      <c r="R352" s="837"/>
      <c r="S352" s="850"/>
    </row>
    <row r="353" spans="1:19" ht="14.4" customHeight="1" x14ac:dyDescent="0.3">
      <c r="A353" s="831"/>
      <c r="B353" s="832" t="s">
        <v>2157</v>
      </c>
      <c r="C353" s="832" t="s">
        <v>580</v>
      </c>
      <c r="D353" s="832" t="s">
        <v>1104</v>
      </c>
      <c r="E353" s="832" t="s">
        <v>2154</v>
      </c>
      <c r="F353" s="832" t="s">
        <v>2155</v>
      </c>
      <c r="G353" s="832" t="s">
        <v>2156</v>
      </c>
      <c r="H353" s="849">
        <v>14</v>
      </c>
      <c r="I353" s="849">
        <v>4822.2299999999996</v>
      </c>
      <c r="J353" s="832">
        <v>1.2727323113954518</v>
      </c>
      <c r="K353" s="832">
        <v>344.44499999999999</v>
      </c>
      <c r="L353" s="849">
        <v>11</v>
      </c>
      <c r="M353" s="849">
        <v>3788.88</v>
      </c>
      <c r="N353" s="832">
        <v>1</v>
      </c>
      <c r="O353" s="832">
        <v>344.44363636363636</v>
      </c>
      <c r="P353" s="849"/>
      <c r="Q353" s="849"/>
      <c r="R353" s="837"/>
      <c r="S353" s="850"/>
    </row>
    <row r="354" spans="1:19" ht="14.4" customHeight="1" x14ac:dyDescent="0.3">
      <c r="A354" s="831"/>
      <c r="B354" s="832" t="s">
        <v>2157</v>
      </c>
      <c r="C354" s="832" t="s">
        <v>580</v>
      </c>
      <c r="D354" s="832" t="s">
        <v>2150</v>
      </c>
      <c r="E354" s="832" t="s">
        <v>2154</v>
      </c>
      <c r="F354" s="832" t="s">
        <v>2176</v>
      </c>
      <c r="G354" s="832" t="s">
        <v>2177</v>
      </c>
      <c r="H354" s="849">
        <v>2</v>
      </c>
      <c r="I354" s="849">
        <v>155.56</v>
      </c>
      <c r="J354" s="832">
        <v>0.2500080357429848</v>
      </c>
      <c r="K354" s="832">
        <v>77.78</v>
      </c>
      <c r="L354" s="849">
        <v>8</v>
      </c>
      <c r="M354" s="849">
        <v>622.22</v>
      </c>
      <c r="N354" s="832">
        <v>1</v>
      </c>
      <c r="O354" s="832">
        <v>77.777500000000003</v>
      </c>
      <c r="P354" s="849"/>
      <c r="Q354" s="849"/>
      <c r="R354" s="837"/>
      <c r="S354" s="850"/>
    </row>
    <row r="355" spans="1:19" ht="14.4" customHeight="1" x14ac:dyDescent="0.3">
      <c r="A355" s="831"/>
      <c r="B355" s="832" t="s">
        <v>2157</v>
      </c>
      <c r="C355" s="832" t="s">
        <v>580</v>
      </c>
      <c r="D355" s="832" t="s">
        <v>2150</v>
      </c>
      <c r="E355" s="832" t="s">
        <v>2154</v>
      </c>
      <c r="F355" s="832" t="s">
        <v>2180</v>
      </c>
      <c r="G355" s="832" t="s">
        <v>2181</v>
      </c>
      <c r="H355" s="849">
        <v>1</v>
      </c>
      <c r="I355" s="849">
        <v>116.67</v>
      </c>
      <c r="J355" s="832">
        <v>0.16666904758503451</v>
      </c>
      <c r="K355" s="832">
        <v>116.67</v>
      </c>
      <c r="L355" s="849">
        <v>6</v>
      </c>
      <c r="M355" s="849">
        <v>700.01</v>
      </c>
      <c r="N355" s="832">
        <v>1</v>
      </c>
      <c r="O355" s="832">
        <v>116.66833333333334</v>
      </c>
      <c r="P355" s="849"/>
      <c r="Q355" s="849"/>
      <c r="R355" s="837"/>
      <c r="S355" s="850"/>
    </row>
    <row r="356" spans="1:19" ht="14.4" customHeight="1" x14ac:dyDescent="0.3">
      <c r="A356" s="831"/>
      <c r="B356" s="832" t="s">
        <v>2157</v>
      </c>
      <c r="C356" s="832" t="s">
        <v>580</v>
      </c>
      <c r="D356" s="832" t="s">
        <v>2150</v>
      </c>
      <c r="E356" s="832" t="s">
        <v>2154</v>
      </c>
      <c r="F356" s="832" t="s">
        <v>2184</v>
      </c>
      <c r="G356" s="832" t="s">
        <v>2185</v>
      </c>
      <c r="H356" s="849">
        <v>2</v>
      </c>
      <c r="I356" s="849">
        <v>422.22</v>
      </c>
      <c r="J356" s="832">
        <v>0.39999999999999997</v>
      </c>
      <c r="K356" s="832">
        <v>211.11</v>
      </c>
      <c r="L356" s="849">
        <v>5</v>
      </c>
      <c r="M356" s="849">
        <v>1055.5500000000002</v>
      </c>
      <c r="N356" s="832">
        <v>1</v>
      </c>
      <c r="O356" s="832">
        <v>211.11000000000004</v>
      </c>
      <c r="P356" s="849"/>
      <c r="Q356" s="849"/>
      <c r="R356" s="837"/>
      <c r="S356" s="850"/>
    </row>
    <row r="357" spans="1:19" ht="14.4" customHeight="1" x14ac:dyDescent="0.3">
      <c r="A357" s="831"/>
      <c r="B357" s="832" t="s">
        <v>2157</v>
      </c>
      <c r="C357" s="832" t="s">
        <v>580</v>
      </c>
      <c r="D357" s="832" t="s">
        <v>2150</v>
      </c>
      <c r="E357" s="832" t="s">
        <v>2154</v>
      </c>
      <c r="F357" s="832" t="s">
        <v>2193</v>
      </c>
      <c r="G357" s="832" t="s">
        <v>2194</v>
      </c>
      <c r="H357" s="849"/>
      <c r="I357" s="849"/>
      <c r="J357" s="832"/>
      <c r="K357" s="832"/>
      <c r="L357" s="849">
        <v>5</v>
      </c>
      <c r="M357" s="849">
        <v>250</v>
      </c>
      <c r="N357" s="832">
        <v>1</v>
      </c>
      <c r="O357" s="832">
        <v>50</v>
      </c>
      <c r="P357" s="849"/>
      <c r="Q357" s="849"/>
      <c r="R357" s="837"/>
      <c r="S357" s="850"/>
    </row>
    <row r="358" spans="1:19" ht="14.4" customHeight="1" x14ac:dyDescent="0.3">
      <c r="A358" s="831"/>
      <c r="B358" s="832" t="s">
        <v>2157</v>
      </c>
      <c r="C358" s="832" t="s">
        <v>580</v>
      </c>
      <c r="D358" s="832" t="s">
        <v>2150</v>
      </c>
      <c r="E358" s="832" t="s">
        <v>2154</v>
      </c>
      <c r="F358" s="832" t="s">
        <v>2213</v>
      </c>
      <c r="G358" s="832" t="s">
        <v>2214</v>
      </c>
      <c r="H358" s="849">
        <v>3</v>
      </c>
      <c r="I358" s="849">
        <v>283.33</v>
      </c>
      <c r="J358" s="832">
        <v>0.42856710683547372</v>
      </c>
      <c r="K358" s="832">
        <v>94.443333333333328</v>
      </c>
      <c r="L358" s="849">
        <v>7</v>
      </c>
      <c r="M358" s="849">
        <v>661.1099999999999</v>
      </c>
      <c r="N358" s="832">
        <v>1</v>
      </c>
      <c r="O358" s="832">
        <v>94.444285714285698</v>
      </c>
      <c r="P358" s="849"/>
      <c r="Q358" s="849"/>
      <c r="R358" s="837"/>
      <c r="S358" s="850"/>
    </row>
    <row r="359" spans="1:19" ht="14.4" customHeight="1" x14ac:dyDescent="0.3">
      <c r="A359" s="831"/>
      <c r="B359" s="832" t="s">
        <v>2157</v>
      </c>
      <c r="C359" s="832" t="s">
        <v>580</v>
      </c>
      <c r="D359" s="832" t="s">
        <v>2150</v>
      </c>
      <c r="E359" s="832" t="s">
        <v>2154</v>
      </c>
      <c r="F359" s="832" t="s">
        <v>2155</v>
      </c>
      <c r="G359" s="832" t="s">
        <v>2156</v>
      </c>
      <c r="H359" s="849">
        <v>7</v>
      </c>
      <c r="I359" s="849">
        <v>2411.1</v>
      </c>
      <c r="J359" s="832">
        <v>0.31818067848456733</v>
      </c>
      <c r="K359" s="832">
        <v>344.44285714285712</v>
      </c>
      <c r="L359" s="849">
        <v>22</v>
      </c>
      <c r="M359" s="849">
        <v>7577.77</v>
      </c>
      <c r="N359" s="832">
        <v>1</v>
      </c>
      <c r="O359" s="832">
        <v>344.4440909090909</v>
      </c>
      <c r="P359" s="849"/>
      <c r="Q359" s="849"/>
      <c r="R359" s="837"/>
      <c r="S359" s="850"/>
    </row>
    <row r="360" spans="1:19" ht="14.4" customHeight="1" x14ac:dyDescent="0.3">
      <c r="A360" s="831"/>
      <c r="B360" s="832" t="s">
        <v>2157</v>
      </c>
      <c r="C360" s="832" t="s">
        <v>580</v>
      </c>
      <c r="D360" s="832" t="s">
        <v>2151</v>
      </c>
      <c r="E360" s="832" t="s">
        <v>2154</v>
      </c>
      <c r="F360" s="832" t="s">
        <v>2176</v>
      </c>
      <c r="G360" s="832" t="s">
        <v>2177</v>
      </c>
      <c r="H360" s="849">
        <v>2</v>
      </c>
      <c r="I360" s="849">
        <v>155.56</v>
      </c>
      <c r="J360" s="832">
        <v>0.22222857142857144</v>
      </c>
      <c r="K360" s="832">
        <v>77.78</v>
      </c>
      <c r="L360" s="849">
        <v>9</v>
      </c>
      <c r="M360" s="849">
        <v>700</v>
      </c>
      <c r="N360" s="832">
        <v>1</v>
      </c>
      <c r="O360" s="832">
        <v>77.777777777777771</v>
      </c>
      <c r="P360" s="849"/>
      <c r="Q360" s="849"/>
      <c r="R360" s="837"/>
      <c r="S360" s="850"/>
    </row>
    <row r="361" spans="1:19" ht="14.4" customHeight="1" x14ac:dyDescent="0.3">
      <c r="A361" s="831"/>
      <c r="B361" s="832" t="s">
        <v>2157</v>
      </c>
      <c r="C361" s="832" t="s">
        <v>580</v>
      </c>
      <c r="D361" s="832" t="s">
        <v>2151</v>
      </c>
      <c r="E361" s="832" t="s">
        <v>2154</v>
      </c>
      <c r="F361" s="832" t="s">
        <v>2180</v>
      </c>
      <c r="G361" s="832" t="s">
        <v>2181</v>
      </c>
      <c r="H361" s="849">
        <v>4</v>
      </c>
      <c r="I361" s="849">
        <v>466.67</v>
      </c>
      <c r="J361" s="832">
        <v>0.57143032069256861</v>
      </c>
      <c r="K361" s="832">
        <v>116.6675</v>
      </c>
      <c r="L361" s="849">
        <v>7</v>
      </c>
      <c r="M361" s="849">
        <v>816.67000000000007</v>
      </c>
      <c r="N361" s="832">
        <v>1</v>
      </c>
      <c r="O361" s="832">
        <v>116.66714285714286</v>
      </c>
      <c r="P361" s="849"/>
      <c r="Q361" s="849"/>
      <c r="R361" s="837"/>
      <c r="S361" s="850"/>
    </row>
    <row r="362" spans="1:19" ht="14.4" customHeight="1" x14ac:dyDescent="0.3">
      <c r="A362" s="831"/>
      <c r="B362" s="832" t="s">
        <v>2157</v>
      </c>
      <c r="C362" s="832" t="s">
        <v>580</v>
      </c>
      <c r="D362" s="832" t="s">
        <v>2151</v>
      </c>
      <c r="E362" s="832" t="s">
        <v>2154</v>
      </c>
      <c r="F362" s="832" t="s">
        <v>2184</v>
      </c>
      <c r="G362" s="832" t="s">
        <v>2185</v>
      </c>
      <c r="H362" s="849">
        <v>2</v>
      </c>
      <c r="I362" s="849">
        <v>422.22</v>
      </c>
      <c r="J362" s="832">
        <v>1</v>
      </c>
      <c r="K362" s="832">
        <v>211.11</v>
      </c>
      <c r="L362" s="849">
        <v>2</v>
      </c>
      <c r="M362" s="849">
        <v>422.22</v>
      </c>
      <c r="N362" s="832">
        <v>1</v>
      </c>
      <c r="O362" s="832">
        <v>211.11</v>
      </c>
      <c r="P362" s="849"/>
      <c r="Q362" s="849"/>
      <c r="R362" s="837"/>
      <c r="S362" s="850"/>
    </row>
    <row r="363" spans="1:19" ht="14.4" customHeight="1" x14ac:dyDescent="0.3">
      <c r="A363" s="831"/>
      <c r="B363" s="832" t="s">
        <v>2157</v>
      </c>
      <c r="C363" s="832" t="s">
        <v>580</v>
      </c>
      <c r="D363" s="832" t="s">
        <v>2151</v>
      </c>
      <c r="E363" s="832" t="s">
        <v>2154</v>
      </c>
      <c r="F363" s="832" t="s">
        <v>2186</v>
      </c>
      <c r="G363" s="832" t="s">
        <v>2187</v>
      </c>
      <c r="H363" s="849"/>
      <c r="I363" s="849"/>
      <c r="J363" s="832"/>
      <c r="K363" s="832"/>
      <c r="L363" s="849">
        <v>6</v>
      </c>
      <c r="M363" s="849">
        <v>3500</v>
      </c>
      <c r="N363" s="832">
        <v>1</v>
      </c>
      <c r="O363" s="832">
        <v>583.33333333333337</v>
      </c>
      <c r="P363" s="849"/>
      <c r="Q363" s="849"/>
      <c r="R363" s="837"/>
      <c r="S363" s="850"/>
    </row>
    <row r="364" spans="1:19" ht="14.4" customHeight="1" x14ac:dyDescent="0.3">
      <c r="A364" s="831"/>
      <c r="B364" s="832" t="s">
        <v>2157</v>
      </c>
      <c r="C364" s="832" t="s">
        <v>580</v>
      </c>
      <c r="D364" s="832" t="s">
        <v>2151</v>
      </c>
      <c r="E364" s="832" t="s">
        <v>2154</v>
      </c>
      <c r="F364" s="832" t="s">
        <v>2193</v>
      </c>
      <c r="G364" s="832" t="s">
        <v>2194</v>
      </c>
      <c r="H364" s="849">
        <v>3</v>
      </c>
      <c r="I364" s="849">
        <v>150</v>
      </c>
      <c r="J364" s="832">
        <v>0.6</v>
      </c>
      <c r="K364" s="832">
        <v>50</v>
      </c>
      <c r="L364" s="849">
        <v>5</v>
      </c>
      <c r="M364" s="849">
        <v>250</v>
      </c>
      <c r="N364" s="832">
        <v>1</v>
      </c>
      <c r="O364" s="832">
        <v>50</v>
      </c>
      <c r="P364" s="849"/>
      <c r="Q364" s="849"/>
      <c r="R364" s="837"/>
      <c r="S364" s="850"/>
    </row>
    <row r="365" spans="1:19" ht="14.4" customHeight="1" x14ac:dyDescent="0.3">
      <c r="A365" s="831"/>
      <c r="B365" s="832" t="s">
        <v>2157</v>
      </c>
      <c r="C365" s="832" t="s">
        <v>580</v>
      </c>
      <c r="D365" s="832" t="s">
        <v>2151</v>
      </c>
      <c r="E365" s="832" t="s">
        <v>2154</v>
      </c>
      <c r="F365" s="832" t="s">
        <v>2201</v>
      </c>
      <c r="G365" s="832" t="s">
        <v>2202</v>
      </c>
      <c r="H365" s="849">
        <v>1</v>
      </c>
      <c r="I365" s="849">
        <v>305.56</v>
      </c>
      <c r="J365" s="832">
        <v>1</v>
      </c>
      <c r="K365" s="832">
        <v>305.56</v>
      </c>
      <c r="L365" s="849">
        <v>1</v>
      </c>
      <c r="M365" s="849">
        <v>305.56</v>
      </c>
      <c r="N365" s="832">
        <v>1</v>
      </c>
      <c r="O365" s="832">
        <v>305.56</v>
      </c>
      <c r="P365" s="849"/>
      <c r="Q365" s="849"/>
      <c r="R365" s="837"/>
      <c r="S365" s="850"/>
    </row>
    <row r="366" spans="1:19" ht="14.4" customHeight="1" x14ac:dyDescent="0.3">
      <c r="A366" s="831"/>
      <c r="B366" s="832" t="s">
        <v>2157</v>
      </c>
      <c r="C366" s="832" t="s">
        <v>580</v>
      </c>
      <c r="D366" s="832" t="s">
        <v>2151</v>
      </c>
      <c r="E366" s="832" t="s">
        <v>2154</v>
      </c>
      <c r="F366" s="832" t="s">
        <v>2209</v>
      </c>
      <c r="G366" s="832" t="s">
        <v>2210</v>
      </c>
      <c r="H366" s="849">
        <v>1</v>
      </c>
      <c r="I366" s="849">
        <v>77.78</v>
      </c>
      <c r="J366" s="832">
        <v>1</v>
      </c>
      <c r="K366" s="832">
        <v>77.78</v>
      </c>
      <c r="L366" s="849">
        <v>1</v>
      </c>
      <c r="M366" s="849">
        <v>77.78</v>
      </c>
      <c r="N366" s="832">
        <v>1</v>
      </c>
      <c r="O366" s="832">
        <v>77.78</v>
      </c>
      <c r="P366" s="849"/>
      <c r="Q366" s="849"/>
      <c r="R366" s="837"/>
      <c r="S366" s="850"/>
    </row>
    <row r="367" spans="1:19" ht="14.4" customHeight="1" x14ac:dyDescent="0.3">
      <c r="A367" s="831"/>
      <c r="B367" s="832" t="s">
        <v>2157</v>
      </c>
      <c r="C367" s="832" t="s">
        <v>580</v>
      </c>
      <c r="D367" s="832" t="s">
        <v>2151</v>
      </c>
      <c r="E367" s="832" t="s">
        <v>2154</v>
      </c>
      <c r="F367" s="832" t="s">
        <v>2213</v>
      </c>
      <c r="G367" s="832" t="s">
        <v>2214</v>
      </c>
      <c r="H367" s="849">
        <v>3</v>
      </c>
      <c r="I367" s="849">
        <v>283.32</v>
      </c>
      <c r="J367" s="832">
        <v>0.33331764705882355</v>
      </c>
      <c r="K367" s="832">
        <v>94.44</v>
      </c>
      <c r="L367" s="849">
        <v>9</v>
      </c>
      <c r="M367" s="849">
        <v>849.99999999999989</v>
      </c>
      <c r="N367" s="832">
        <v>1</v>
      </c>
      <c r="O367" s="832">
        <v>94.444444444444429</v>
      </c>
      <c r="P367" s="849"/>
      <c r="Q367" s="849"/>
      <c r="R367" s="837"/>
      <c r="S367" s="850"/>
    </row>
    <row r="368" spans="1:19" ht="14.4" customHeight="1" x14ac:dyDescent="0.3">
      <c r="A368" s="831"/>
      <c r="B368" s="832" t="s">
        <v>2157</v>
      </c>
      <c r="C368" s="832" t="s">
        <v>580</v>
      </c>
      <c r="D368" s="832" t="s">
        <v>2151</v>
      </c>
      <c r="E368" s="832" t="s">
        <v>2154</v>
      </c>
      <c r="F368" s="832" t="s">
        <v>2217</v>
      </c>
      <c r="G368" s="832" t="s">
        <v>2218</v>
      </c>
      <c r="H368" s="849">
        <v>1</v>
      </c>
      <c r="I368" s="849">
        <v>96.67</v>
      </c>
      <c r="J368" s="832">
        <v>0.33334482758620693</v>
      </c>
      <c r="K368" s="832">
        <v>96.67</v>
      </c>
      <c r="L368" s="849">
        <v>3</v>
      </c>
      <c r="M368" s="849">
        <v>290</v>
      </c>
      <c r="N368" s="832">
        <v>1</v>
      </c>
      <c r="O368" s="832">
        <v>96.666666666666671</v>
      </c>
      <c r="P368" s="849"/>
      <c r="Q368" s="849"/>
      <c r="R368" s="837"/>
      <c r="S368" s="850"/>
    </row>
    <row r="369" spans="1:19" ht="14.4" customHeight="1" x14ac:dyDescent="0.3">
      <c r="A369" s="831"/>
      <c r="B369" s="832" t="s">
        <v>2157</v>
      </c>
      <c r="C369" s="832" t="s">
        <v>580</v>
      </c>
      <c r="D369" s="832" t="s">
        <v>2151</v>
      </c>
      <c r="E369" s="832" t="s">
        <v>2154</v>
      </c>
      <c r="F369" s="832" t="s">
        <v>2225</v>
      </c>
      <c r="G369" s="832" t="s">
        <v>2226</v>
      </c>
      <c r="H369" s="849">
        <v>2</v>
      </c>
      <c r="I369" s="849">
        <v>233.34</v>
      </c>
      <c r="J369" s="832">
        <v>2</v>
      </c>
      <c r="K369" s="832">
        <v>116.67</v>
      </c>
      <c r="L369" s="849">
        <v>1</v>
      </c>
      <c r="M369" s="849">
        <v>116.67</v>
      </c>
      <c r="N369" s="832">
        <v>1</v>
      </c>
      <c r="O369" s="832">
        <v>116.67</v>
      </c>
      <c r="P369" s="849"/>
      <c r="Q369" s="849"/>
      <c r="R369" s="837"/>
      <c r="S369" s="850"/>
    </row>
    <row r="370" spans="1:19" ht="14.4" customHeight="1" x14ac:dyDescent="0.3">
      <c r="A370" s="831"/>
      <c r="B370" s="832" t="s">
        <v>2157</v>
      </c>
      <c r="C370" s="832" t="s">
        <v>580</v>
      </c>
      <c r="D370" s="832" t="s">
        <v>2151</v>
      </c>
      <c r="E370" s="832" t="s">
        <v>2154</v>
      </c>
      <c r="F370" s="832" t="s">
        <v>2155</v>
      </c>
      <c r="G370" s="832" t="s">
        <v>2156</v>
      </c>
      <c r="H370" s="849">
        <v>11</v>
      </c>
      <c r="I370" s="849">
        <v>3788.89</v>
      </c>
      <c r="J370" s="832">
        <v>0.37931003413789305</v>
      </c>
      <c r="K370" s="832">
        <v>344.44454545454545</v>
      </c>
      <c r="L370" s="849">
        <v>29</v>
      </c>
      <c r="M370" s="849">
        <v>9988.9</v>
      </c>
      <c r="N370" s="832">
        <v>1</v>
      </c>
      <c r="O370" s="832">
        <v>344.44482758620688</v>
      </c>
      <c r="P370" s="849"/>
      <c r="Q370" s="849"/>
      <c r="R370" s="837"/>
      <c r="S370" s="850"/>
    </row>
    <row r="371" spans="1:19" ht="14.4" customHeight="1" x14ac:dyDescent="0.3">
      <c r="A371" s="831"/>
      <c r="B371" s="832" t="s">
        <v>2157</v>
      </c>
      <c r="C371" s="832" t="s">
        <v>580</v>
      </c>
      <c r="D371" s="832" t="s">
        <v>1099</v>
      </c>
      <c r="E371" s="832" t="s">
        <v>2154</v>
      </c>
      <c r="F371" s="832" t="s">
        <v>2176</v>
      </c>
      <c r="G371" s="832" t="s">
        <v>2177</v>
      </c>
      <c r="H371" s="849"/>
      <c r="I371" s="849"/>
      <c r="J371" s="832"/>
      <c r="K371" s="832"/>
      <c r="L371" s="849">
        <v>2</v>
      </c>
      <c r="M371" s="849">
        <v>155.56</v>
      </c>
      <c r="N371" s="832">
        <v>1</v>
      </c>
      <c r="O371" s="832">
        <v>77.78</v>
      </c>
      <c r="P371" s="849">
        <v>3</v>
      </c>
      <c r="Q371" s="849">
        <v>233.34</v>
      </c>
      <c r="R371" s="837">
        <v>1.5</v>
      </c>
      <c r="S371" s="850">
        <v>77.78</v>
      </c>
    </row>
    <row r="372" spans="1:19" ht="14.4" customHeight="1" x14ac:dyDescent="0.3">
      <c r="A372" s="831"/>
      <c r="B372" s="832" t="s">
        <v>2157</v>
      </c>
      <c r="C372" s="832" t="s">
        <v>580</v>
      </c>
      <c r="D372" s="832" t="s">
        <v>1099</v>
      </c>
      <c r="E372" s="832" t="s">
        <v>2154</v>
      </c>
      <c r="F372" s="832" t="s">
        <v>2180</v>
      </c>
      <c r="G372" s="832" t="s">
        <v>2181</v>
      </c>
      <c r="H372" s="849"/>
      <c r="I372" s="849"/>
      <c r="J372" s="832"/>
      <c r="K372" s="832"/>
      <c r="L372" s="849">
        <v>1</v>
      </c>
      <c r="M372" s="849">
        <v>116.67</v>
      </c>
      <c r="N372" s="832">
        <v>1</v>
      </c>
      <c r="O372" s="832">
        <v>116.67</v>
      </c>
      <c r="P372" s="849">
        <v>12</v>
      </c>
      <c r="Q372" s="849">
        <v>1400.01</v>
      </c>
      <c r="R372" s="837">
        <v>11.999742864489585</v>
      </c>
      <c r="S372" s="850">
        <v>116.6675</v>
      </c>
    </row>
    <row r="373" spans="1:19" ht="14.4" customHeight="1" x14ac:dyDescent="0.3">
      <c r="A373" s="831"/>
      <c r="B373" s="832" t="s">
        <v>2157</v>
      </c>
      <c r="C373" s="832" t="s">
        <v>580</v>
      </c>
      <c r="D373" s="832" t="s">
        <v>1099</v>
      </c>
      <c r="E373" s="832" t="s">
        <v>2154</v>
      </c>
      <c r="F373" s="832" t="s">
        <v>2184</v>
      </c>
      <c r="G373" s="832" t="s">
        <v>2185</v>
      </c>
      <c r="H373" s="849"/>
      <c r="I373" s="849"/>
      <c r="J373" s="832"/>
      <c r="K373" s="832"/>
      <c r="L373" s="849">
        <v>2</v>
      </c>
      <c r="M373" s="849">
        <v>422.22</v>
      </c>
      <c r="N373" s="832">
        <v>1</v>
      </c>
      <c r="O373" s="832">
        <v>211.11</v>
      </c>
      <c r="P373" s="849">
        <v>10</v>
      </c>
      <c r="Q373" s="849">
        <v>2222.2199999999998</v>
      </c>
      <c r="R373" s="837">
        <v>5.2631803325280648</v>
      </c>
      <c r="S373" s="850">
        <v>222.22199999999998</v>
      </c>
    </row>
    <row r="374" spans="1:19" ht="14.4" customHeight="1" x14ac:dyDescent="0.3">
      <c r="A374" s="831"/>
      <c r="B374" s="832" t="s">
        <v>2157</v>
      </c>
      <c r="C374" s="832" t="s">
        <v>580</v>
      </c>
      <c r="D374" s="832" t="s">
        <v>1099</v>
      </c>
      <c r="E374" s="832" t="s">
        <v>2154</v>
      </c>
      <c r="F374" s="832" t="s">
        <v>2186</v>
      </c>
      <c r="G374" s="832" t="s">
        <v>2187</v>
      </c>
      <c r="H374" s="849"/>
      <c r="I374" s="849"/>
      <c r="J374" s="832"/>
      <c r="K374" s="832"/>
      <c r="L374" s="849">
        <v>1</v>
      </c>
      <c r="M374" s="849">
        <v>583.33000000000004</v>
      </c>
      <c r="N374" s="832">
        <v>1</v>
      </c>
      <c r="O374" s="832">
        <v>583.33000000000004</v>
      </c>
      <c r="P374" s="849"/>
      <c r="Q374" s="849"/>
      <c r="R374" s="837"/>
      <c r="S374" s="850"/>
    </row>
    <row r="375" spans="1:19" ht="14.4" customHeight="1" x14ac:dyDescent="0.3">
      <c r="A375" s="831"/>
      <c r="B375" s="832" t="s">
        <v>2157</v>
      </c>
      <c r="C375" s="832" t="s">
        <v>580</v>
      </c>
      <c r="D375" s="832" t="s">
        <v>1099</v>
      </c>
      <c r="E375" s="832" t="s">
        <v>2154</v>
      </c>
      <c r="F375" s="832" t="s">
        <v>2193</v>
      </c>
      <c r="G375" s="832" t="s">
        <v>2194</v>
      </c>
      <c r="H375" s="849"/>
      <c r="I375" s="849"/>
      <c r="J375" s="832"/>
      <c r="K375" s="832"/>
      <c r="L375" s="849">
        <v>1</v>
      </c>
      <c r="M375" s="849">
        <v>50</v>
      </c>
      <c r="N375" s="832">
        <v>1</v>
      </c>
      <c r="O375" s="832">
        <v>50</v>
      </c>
      <c r="P375" s="849">
        <v>12</v>
      </c>
      <c r="Q375" s="849">
        <v>733.33999999999992</v>
      </c>
      <c r="R375" s="837">
        <v>14.666799999999999</v>
      </c>
      <c r="S375" s="850">
        <v>61.111666666666657</v>
      </c>
    </row>
    <row r="376" spans="1:19" ht="14.4" customHeight="1" x14ac:dyDescent="0.3">
      <c r="A376" s="831"/>
      <c r="B376" s="832" t="s">
        <v>2157</v>
      </c>
      <c r="C376" s="832" t="s">
        <v>580</v>
      </c>
      <c r="D376" s="832" t="s">
        <v>1099</v>
      </c>
      <c r="E376" s="832" t="s">
        <v>2154</v>
      </c>
      <c r="F376" s="832" t="s">
        <v>2201</v>
      </c>
      <c r="G376" s="832" t="s">
        <v>2202</v>
      </c>
      <c r="H376" s="849"/>
      <c r="I376" s="849"/>
      <c r="J376" s="832"/>
      <c r="K376" s="832"/>
      <c r="L376" s="849">
        <v>2</v>
      </c>
      <c r="M376" s="849">
        <v>611.12</v>
      </c>
      <c r="N376" s="832">
        <v>1</v>
      </c>
      <c r="O376" s="832">
        <v>305.56</v>
      </c>
      <c r="P376" s="849">
        <v>1</v>
      </c>
      <c r="Q376" s="849">
        <v>305.56</v>
      </c>
      <c r="R376" s="837">
        <v>0.5</v>
      </c>
      <c r="S376" s="850">
        <v>305.56</v>
      </c>
    </row>
    <row r="377" spans="1:19" ht="14.4" customHeight="1" x14ac:dyDescent="0.3">
      <c r="A377" s="831"/>
      <c r="B377" s="832" t="s">
        <v>2157</v>
      </c>
      <c r="C377" s="832" t="s">
        <v>580</v>
      </c>
      <c r="D377" s="832" t="s">
        <v>1099</v>
      </c>
      <c r="E377" s="832" t="s">
        <v>2154</v>
      </c>
      <c r="F377" s="832" t="s">
        <v>2209</v>
      </c>
      <c r="G377" s="832" t="s">
        <v>2210</v>
      </c>
      <c r="H377" s="849"/>
      <c r="I377" s="849"/>
      <c r="J377" s="832"/>
      <c r="K377" s="832"/>
      <c r="L377" s="849">
        <v>2</v>
      </c>
      <c r="M377" s="849">
        <v>155.56</v>
      </c>
      <c r="N377" s="832">
        <v>1</v>
      </c>
      <c r="O377" s="832">
        <v>77.78</v>
      </c>
      <c r="P377" s="849">
        <v>1</v>
      </c>
      <c r="Q377" s="849">
        <v>77.78</v>
      </c>
      <c r="R377" s="837">
        <v>0.5</v>
      </c>
      <c r="S377" s="850">
        <v>77.78</v>
      </c>
    </row>
    <row r="378" spans="1:19" ht="14.4" customHeight="1" x14ac:dyDescent="0.3">
      <c r="A378" s="831"/>
      <c r="B378" s="832" t="s">
        <v>2157</v>
      </c>
      <c r="C378" s="832" t="s">
        <v>580</v>
      </c>
      <c r="D378" s="832" t="s">
        <v>1099</v>
      </c>
      <c r="E378" s="832" t="s">
        <v>2154</v>
      </c>
      <c r="F378" s="832" t="s">
        <v>2213</v>
      </c>
      <c r="G378" s="832" t="s">
        <v>2214</v>
      </c>
      <c r="H378" s="849"/>
      <c r="I378" s="849"/>
      <c r="J378" s="832"/>
      <c r="K378" s="832"/>
      <c r="L378" s="849">
        <v>4</v>
      </c>
      <c r="M378" s="849">
        <v>377.77</v>
      </c>
      <c r="N378" s="832">
        <v>1</v>
      </c>
      <c r="O378" s="832">
        <v>94.442499999999995</v>
      </c>
      <c r="P378" s="849">
        <v>4</v>
      </c>
      <c r="Q378" s="849">
        <v>377.77</v>
      </c>
      <c r="R378" s="837">
        <v>1</v>
      </c>
      <c r="S378" s="850">
        <v>94.442499999999995</v>
      </c>
    </row>
    <row r="379" spans="1:19" ht="14.4" customHeight="1" x14ac:dyDescent="0.3">
      <c r="A379" s="831"/>
      <c r="B379" s="832" t="s">
        <v>2157</v>
      </c>
      <c r="C379" s="832" t="s">
        <v>580</v>
      </c>
      <c r="D379" s="832" t="s">
        <v>1099</v>
      </c>
      <c r="E379" s="832" t="s">
        <v>2154</v>
      </c>
      <c r="F379" s="832" t="s">
        <v>2217</v>
      </c>
      <c r="G379" s="832" t="s">
        <v>2218</v>
      </c>
      <c r="H379" s="849"/>
      <c r="I379" s="849"/>
      <c r="J379" s="832"/>
      <c r="K379" s="832"/>
      <c r="L379" s="849"/>
      <c r="M379" s="849"/>
      <c r="N379" s="832"/>
      <c r="O379" s="832"/>
      <c r="P379" s="849">
        <v>1</v>
      </c>
      <c r="Q379" s="849">
        <v>96.67</v>
      </c>
      <c r="R379" s="837"/>
      <c r="S379" s="850">
        <v>96.67</v>
      </c>
    </row>
    <row r="380" spans="1:19" ht="14.4" customHeight="1" x14ac:dyDescent="0.3">
      <c r="A380" s="831"/>
      <c r="B380" s="832" t="s">
        <v>2157</v>
      </c>
      <c r="C380" s="832" t="s">
        <v>580</v>
      </c>
      <c r="D380" s="832" t="s">
        <v>1099</v>
      </c>
      <c r="E380" s="832" t="s">
        <v>2154</v>
      </c>
      <c r="F380" s="832" t="s">
        <v>2225</v>
      </c>
      <c r="G380" s="832" t="s">
        <v>2226</v>
      </c>
      <c r="H380" s="849"/>
      <c r="I380" s="849"/>
      <c r="J380" s="832"/>
      <c r="K380" s="832"/>
      <c r="L380" s="849"/>
      <c r="M380" s="849"/>
      <c r="N380" s="832"/>
      <c r="O380" s="832"/>
      <c r="P380" s="849">
        <v>1</v>
      </c>
      <c r="Q380" s="849">
        <v>133.33000000000001</v>
      </c>
      <c r="R380" s="837"/>
      <c r="S380" s="850">
        <v>133.33000000000001</v>
      </c>
    </row>
    <row r="381" spans="1:19" ht="14.4" customHeight="1" x14ac:dyDescent="0.3">
      <c r="A381" s="831"/>
      <c r="B381" s="832" t="s">
        <v>2157</v>
      </c>
      <c r="C381" s="832" t="s">
        <v>580</v>
      </c>
      <c r="D381" s="832" t="s">
        <v>1099</v>
      </c>
      <c r="E381" s="832" t="s">
        <v>2154</v>
      </c>
      <c r="F381" s="832" t="s">
        <v>2155</v>
      </c>
      <c r="G381" s="832" t="s">
        <v>2156</v>
      </c>
      <c r="H381" s="849"/>
      <c r="I381" s="849"/>
      <c r="J381" s="832"/>
      <c r="K381" s="832"/>
      <c r="L381" s="849">
        <v>7</v>
      </c>
      <c r="M381" s="849">
        <v>2411.1</v>
      </c>
      <c r="N381" s="832">
        <v>1</v>
      </c>
      <c r="O381" s="832">
        <v>344.44285714285712</v>
      </c>
      <c r="P381" s="849">
        <v>34</v>
      </c>
      <c r="Q381" s="849">
        <v>11711.11</v>
      </c>
      <c r="R381" s="837">
        <v>4.857164779561197</v>
      </c>
      <c r="S381" s="850">
        <v>344.44441176470588</v>
      </c>
    </row>
    <row r="382" spans="1:19" ht="14.4" customHeight="1" x14ac:dyDescent="0.3">
      <c r="A382" s="831"/>
      <c r="B382" s="832" t="s">
        <v>2157</v>
      </c>
      <c r="C382" s="832" t="s">
        <v>580</v>
      </c>
      <c r="D382" s="832" t="s">
        <v>1099</v>
      </c>
      <c r="E382" s="832" t="s">
        <v>2154</v>
      </c>
      <c r="F382" s="832" t="s">
        <v>2234</v>
      </c>
      <c r="G382" s="832" t="s">
        <v>2235</v>
      </c>
      <c r="H382" s="849"/>
      <c r="I382" s="849"/>
      <c r="J382" s="832"/>
      <c r="K382" s="832"/>
      <c r="L382" s="849"/>
      <c r="M382" s="849"/>
      <c r="N382" s="832"/>
      <c r="O382" s="832"/>
      <c r="P382" s="849">
        <v>3</v>
      </c>
      <c r="Q382" s="849">
        <v>350</v>
      </c>
      <c r="R382" s="837"/>
      <c r="S382" s="850">
        <v>116.66666666666667</v>
      </c>
    </row>
    <row r="383" spans="1:19" ht="14.4" customHeight="1" x14ac:dyDescent="0.3">
      <c r="A383" s="831"/>
      <c r="B383" s="832" t="s">
        <v>2157</v>
      </c>
      <c r="C383" s="832" t="s">
        <v>580</v>
      </c>
      <c r="D383" s="832" t="s">
        <v>2146</v>
      </c>
      <c r="E383" s="832" t="s">
        <v>2154</v>
      </c>
      <c r="F383" s="832" t="s">
        <v>2176</v>
      </c>
      <c r="G383" s="832" t="s">
        <v>2177</v>
      </c>
      <c r="H383" s="849">
        <v>4</v>
      </c>
      <c r="I383" s="849">
        <v>311.12</v>
      </c>
      <c r="J383" s="832"/>
      <c r="K383" s="832">
        <v>77.78</v>
      </c>
      <c r="L383" s="849"/>
      <c r="M383" s="849"/>
      <c r="N383" s="832"/>
      <c r="O383" s="832"/>
      <c r="P383" s="849"/>
      <c r="Q383" s="849"/>
      <c r="R383" s="837"/>
      <c r="S383" s="850"/>
    </row>
    <row r="384" spans="1:19" ht="14.4" customHeight="1" x14ac:dyDescent="0.3">
      <c r="A384" s="831"/>
      <c r="B384" s="832" t="s">
        <v>2157</v>
      </c>
      <c r="C384" s="832" t="s">
        <v>580</v>
      </c>
      <c r="D384" s="832" t="s">
        <v>2146</v>
      </c>
      <c r="E384" s="832" t="s">
        <v>2154</v>
      </c>
      <c r="F384" s="832" t="s">
        <v>2180</v>
      </c>
      <c r="G384" s="832" t="s">
        <v>2181</v>
      </c>
      <c r="H384" s="849">
        <v>5</v>
      </c>
      <c r="I384" s="849">
        <v>583.34</v>
      </c>
      <c r="J384" s="832"/>
      <c r="K384" s="832">
        <v>116.66800000000001</v>
      </c>
      <c r="L384" s="849"/>
      <c r="M384" s="849"/>
      <c r="N384" s="832"/>
      <c r="O384" s="832"/>
      <c r="P384" s="849"/>
      <c r="Q384" s="849"/>
      <c r="R384" s="837"/>
      <c r="S384" s="850"/>
    </row>
    <row r="385" spans="1:19" ht="14.4" customHeight="1" x14ac:dyDescent="0.3">
      <c r="A385" s="831"/>
      <c r="B385" s="832" t="s">
        <v>2157</v>
      </c>
      <c r="C385" s="832" t="s">
        <v>580</v>
      </c>
      <c r="D385" s="832" t="s">
        <v>2146</v>
      </c>
      <c r="E385" s="832" t="s">
        <v>2154</v>
      </c>
      <c r="F385" s="832" t="s">
        <v>2184</v>
      </c>
      <c r="G385" s="832" t="s">
        <v>2185</v>
      </c>
      <c r="H385" s="849">
        <v>6</v>
      </c>
      <c r="I385" s="849">
        <v>1266.6600000000001</v>
      </c>
      <c r="J385" s="832"/>
      <c r="K385" s="832">
        <v>211.11</v>
      </c>
      <c r="L385" s="849"/>
      <c r="M385" s="849"/>
      <c r="N385" s="832"/>
      <c r="O385" s="832"/>
      <c r="P385" s="849"/>
      <c r="Q385" s="849"/>
      <c r="R385" s="837"/>
      <c r="S385" s="850"/>
    </row>
    <row r="386" spans="1:19" ht="14.4" customHeight="1" x14ac:dyDescent="0.3">
      <c r="A386" s="831"/>
      <c r="B386" s="832" t="s">
        <v>2157</v>
      </c>
      <c r="C386" s="832" t="s">
        <v>580</v>
      </c>
      <c r="D386" s="832" t="s">
        <v>2146</v>
      </c>
      <c r="E386" s="832" t="s">
        <v>2154</v>
      </c>
      <c r="F386" s="832" t="s">
        <v>2186</v>
      </c>
      <c r="G386" s="832" t="s">
        <v>2187</v>
      </c>
      <c r="H386" s="849">
        <v>1</v>
      </c>
      <c r="I386" s="849">
        <v>583.33000000000004</v>
      </c>
      <c r="J386" s="832"/>
      <c r="K386" s="832">
        <v>583.33000000000004</v>
      </c>
      <c r="L386" s="849"/>
      <c r="M386" s="849"/>
      <c r="N386" s="832"/>
      <c r="O386" s="832"/>
      <c r="P386" s="849"/>
      <c r="Q386" s="849"/>
      <c r="R386" s="837"/>
      <c r="S386" s="850"/>
    </row>
    <row r="387" spans="1:19" ht="14.4" customHeight="1" x14ac:dyDescent="0.3">
      <c r="A387" s="831"/>
      <c r="B387" s="832" t="s">
        <v>2157</v>
      </c>
      <c r="C387" s="832" t="s">
        <v>580</v>
      </c>
      <c r="D387" s="832" t="s">
        <v>2146</v>
      </c>
      <c r="E387" s="832" t="s">
        <v>2154</v>
      </c>
      <c r="F387" s="832" t="s">
        <v>2193</v>
      </c>
      <c r="G387" s="832" t="s">
        <v>2194</v>
      </c>
      <c r="H387" s="849">
        <v>2</v>
      </c>
      <c r="I387" s="849">
        <v>100</v>
      </c>
      <c r="J387" s="832"/>
      <c r="K387" s="832">
        <v>50</v>
      </c>
      <c r="L387" s="849"/>
      <c r="M387" s="849"/>
      <c r="N387" s="832"/>
      <c r="O387" s="832"/>
      <c r="P387" s="849"/>
      <c r="Q387" s="849"/>
      <c r="R387" s="837"/>
      <c r="S387" s="850"/>
    </row>
    <row r="388" spans="1:19" ht="14.4" customHeight="1" x14ac:dyDescent="0.3">
      <c r="A388" s="831"/>
      <c r="B388" s="832" t="s">
        <v>2157</v>
      </c>
      <c r="C388" s="832" t="s">
        <v>580</v>
      </c>
      <c r="D388" s="832" t="s">
        <v>2146</v>
      </c>
      <c r="E388" s="832" t="s">
        <v>2154</v>
      </c>
      <c r="F388" s="832" t="s">
        <v>2201</v>
      </c>
      <c r="G388" s="832" t="s">
        <v>2202</v>
      </c>
      <c r="H388" s="849">
        <v>5</v>
      </c>
      <c r="I388" s="849">
        <v>1527.79</v>
      </c>
      <c r="J388" s="832"/>
      <c r="K388" s="832">
        <v>305.55799999999999</v>
      </c>
      <c r="L388" s="849"/>
      <c r="M388" s="849"/>
      <c r="N388" s="832"/>
      <c r="O388" s="832"/>
      <c r="P388" s="849"/>
      <c r="Q388" s="849"/>
      <c r="R388" s="837"/>
      <c r="S388" s="850"/>
    </row>
    <row r="389" spans="1:19" ht="14.4" customHeight="1" x14ac:dyDescent="0.3">
      <c r="A389" s="831"/>
      <c r="B389" s="832" t="s">
        <v>2157</v>
      </c>
      <c r="C389" s="832" t="s">
        <v>580</v>
      </c>
      <c r="D389" s="832" t="s">
        <v>2146</v>
      </c>
      <c r="E389" s="832" t="s">
        <v>2154</v>
      </c>
      <c r="F389" s="832" t="s">
        <v>2209</v>
      </c>
      <c r="G389" s="832" t="s">
        <v>2210</v>
      </c>
      <c r="H389" s="849">
        <v>4</v>
      </c>
      <c r="I389" s="849">
        <v>311.12</v>
      </c>
      <c r="J389" s="832"/>
      <c r="K389" s="832">
        <v>77.78</v>
      </c>
      <c r="L389" s="849"/>
      <c r="M389" s="849"/>
      <c r="N389" s="832"/>
      <c r="O389" s="832"/>
      <c r="P389" s="849"/>
      <c r="Q389" s="849"/>
      <c r="R389" s="837"/>
      <c r="S389" s="850"/>
    </row>
    <row r="390" spans="1:19" ht="14.4" customHeight="1" x14ac:dyDescent="0.3">
      <c r="A390" s="831"/>
      <c r="B390" s="832" t="s">
        <v>2157</v>
      </c>
      <c r="C390" s="832" t="s">
        <v>580</v>
      </c>
      <c r="D390" s="832" t="s">
        <v>2146</v>
      </c>
      <c r="E390" s="832" t="s">
        <v>2154</v>
      </c>
      <c r="F390" s="832" t="s">
        <v>2213</v>
      </c>
      <c r="G390" s="832" t="s">
        <v>2214</v>
      </c>
      <c r="H390" s="849">
        <v>4</v>
      </c>
      <c r="I390" s="849">
        <v>377.77</v>
      </c>
      <c r="J390" s="832"/>
      <c r="K390" s="832">
        <v>94.442499999999995</v>
      </c>
      <c r="L390" s="849"/>
      <c r="M390" s="849"/>
      <c r="N390" s="832"/>
      <c r="O390" s="832"/>
      <c r="P390" s="849"/>
      <c r="Q390" s="849"/>
      <c r="R390" s="837"/>
      <c r="S390" s="850"/>
    </row>
    <row r="391" spans="1:19" ht="14.4" customHeight="1" x14ac:dyDescent="0.3">
      <c r="A391" s="831"/>
      <c r="B391" s="832" t="s">
        <v>2157</v>
      </c>
      <c r="C391" s="832" t="s">
        <v>580</v>
      </c>
      <c r="D391" s="832" t="s">
        <v>2146</v>
      </c>
      <c r="E391" s="832" t="s">
        <v>2154</v>
      </c>
      <c r="F391" s="832" t="s">
        <v>2225</v>
      </c>
      <c r="G391" s="832" t="s">
        <v>2226</v>
      </c>
      <c r="H391" s="849">
        <v>2</v>
      </c>
      <c r="I391" s="849">
        <v>233.34</v>
      </c>
      <c r="J391" s="832"/>
      <c r="K391" s="832">
        <v>116.67</v>
      </c>
      <c r="L391" s="849"/>
      <c r="M391" s="849"/>
      <c r="N391" s="832"/>
      <c r="O391" s="832"/>
      <c r="P391" s="849"/>
      <c r="Q391" s="849"/>
      <c r="R391" s="837"/>
      <c r="S391" s="850"/>
    </row>
    <row r="392" spans="1:19" ht="14.4" customHeight="1" x14ac:dyDescent="0.3">
      <c r="A392" s="831"/>
      <c r="B392" s="832" t="s">
        <v>2157</v>
      </c>
      <c r="C392" s="832" t="s">
        <v>580</v>
      </c>
      <c r="D392" s="832" t="s">
        <v>2146</v>
      </c>
      <c r="E392" s="832" t="s">
        <v>2154</v>
      </c>
      <c r="F392" s="832" t="s">
        <v>2155</v>
      </c>
      <c r="G392" s="832" t="s">
        <v>2156</v>
      </c>
      <c r="H392" s="849">
        <v>11</v>
      </c>
      <c r="I392" s="849">
        <v>3788.8799999999997</v>
      </c>
      <c r="J392" s="832"/>
      <c r="K392" s="832">
        <v>344.44363636363636</v>
      </c>
      <c r="L392" s="849"/>
      <c r="M392" s="849"/>
      <c r="N392" s="832"/>
      <c r="O392" s="832"/>
      <c r="P392" s="849"/>
      <c r="Q392" s="849"/>
      <c r="R392" s="837"/>
      <c r="S392" s="850"/>
    </row>
    <row r="393" spans="1:19" ht="14.4" customHeight="1" x14ac:dyDescent="0.3">
      <c r="A393" s="831"/>
      <c r="B393" s="832" t="s">
        <v>2157</v>
      </c>
      <c r="C393" s="832" t="s">
        <v>580</v>
      </c>
      <c r="D393" s="832" t="s">
        <v>1090</v>
      </c>
      <c r="E393" s="832" t="s">
        <v>2154</v>
      </c>
      <c r="F393" s="832" t="s">
        <v>2176</v>
      </c>
      <c r="G393" s="832" t="s">
        <v>2177</v>
      </c>
      <c r="H393" s="849"/>
      <c r="I393" s="849"/>
      <c r="J393" s="832"/>
      <c r="K393" s="832"/>
      <c r="L393" s="849">
        <v>2</v>
      </c>
      <c r="M393" s="849">
        <v>155.56</v>
      </c>
      <c r="N393" s="832">
        <v>1</v>
      </c>
      <c r="O393" s="832">
        <v>77.78</v>
      </c>
      <c r="P393" s="849">
        <v>5</v>
      </c>
      <c r="Q393" s="849">
        <v>388.89</v>
      </c>
      <c r="R393" s="837">
        <v>2.4999357161223963</v>
      </c>
      <c r="S393" s="850">
        <v>77.777999999999992</v>
      </c>
    </row>
    <row r="394" spans="1:19" ht="14.4" customHeight="1" x14ac:dyDescent="0.3">
      <c r="A394" s="831"/>
      <c r="B394" s="832" t="s">
        <v>2157</v>
      </c>
      <c r="C394" s="832" t="s">
        <v>580</v>
      </c>
      <c r="D394" s="832" t="s">
        <v>1090</v>
      </c>
      <c r="E394" s="832" t="s">
        <v>2154</v>
      </c>
      <c r="F394" s="832" t="s">
        <v>2180</v>
      </c>
      <c r="G394" s="832" t="s">
        <v>2181</v>
      </c>
      <c r="H394" s="849"/>
      <c r="I394" s="849"/>
      <c r="J394" s="832"/>
      <c r="K394" s="832"/>
      <c r="L394" s="849">
        <v>6</v>
      </c>
      <c r="M394" s="849">
        <v>700</v>
      </c>
      <c r="N394" s="832">
        <v>1</v>
      </c>
      <c r="O394" s="832">
        <v>116.66666666666667</v>
      </c>
      <c r="P394" s="849">
        <v>15</v>
      </c>
      <c r="Q394" s="849">
        <v>1750.0100000000002</v>
      </c>
      <c r="R394" s="837">
        <v>2.5000142857142862</v>
      </c>
      <c r="S394" s="850">
        <v>116.66733333333335</v>
      </c>
    </row>
    <row r="395" spans="1:19" ht="14.4" customHeight="1" x14ac:dyDescent="0.3">
      <c r="A395" s="831"/>
      <c r="B395" s="832" t="s">
        <v>2157</v>
      </c>
      <c r="C395" s="832" t="s">
        <v>580</v>
      </c>
      <c r="D395" s="832" t="s">
        <v>1090</v>
      </c>
      <c r="E395" s="832" t="s">
        <v>2154</v>
      </c>
      <c r="F395" s="832" t="s">
        <v>2184</v>
      </c>
      <c r="G395" s="832" t="s">
        <v>2185</v>
      </c>
      <c r="H395" s="849"/>
      <c r="I395" s="849"/>
      <c r="J395" s="832"/>
      <c r="K395" s="832"/>
      <c r="L395" s="849">
        <v>5</v>
      </c>
      <c r="M395" s="849">
        <v>1055.5500000000002</v>
      </c>
      <c r="N395" s="832">
        <v>1</v>
      </c>
      <c r="O395" s="832">
        <v>211.11000000000004</v>
      </c>
      <c r="P395" s="849">
        <v>11</v>
      </c>
      <c r="Q395" s="849">
        <v>2444.4299999999998</v>
      </c>
      <c r="R395" s="837">
        <v>2.3157879778314618</v>
      </c>
      <c r="S395" s="850">
        <v>222.22090909090909</v>
      </c>
    </row>
    <row r="396" spans="1:19" ht="14.4" customHeight="1" x14ac:dyDescent="0.3">
      <c r="A396" s="831"/>
      <c r="B396" s="832" t="s">
        <v>2157</v>
      </c>
      <c r="C396" s="832" t="s">
        <v>580</v>
      </c>
      <c r="D396" s="832" t="s">
        <v>1090</v>
      </c>
      <c r="E396" s="832" t="s">
        <v>2154</v>
      </c>
      <c r="F396" s="832" t="s">
        <v>2186</v>
      </c>
      <c r="G396" s="832" t="s">
        <v>2187</v>
      </c>
      <c r="H396" s="849"/>
      <c r="I396" s="849"/>
      <c r="J396" s="832"/>
      <c r="K396" s="832"/>
      <c r="L396" s="849">
        <v>2</v>
      </c>
      <c r="M396" s="849">
        <v>1166.6600000000001</v>
      </c>
      <c r="N396" s="832">
        <v>1</v>
      </c>
      <c r="O396" s="832">
        <v>583.33000000000004</v>
      </c>
      <c r="P396" s="849">
        <v>3</v>
      </c>
      <c r="Q396" s="849">
        <v>1750</v>
      </c>
      <c r="R396" s="837">
        <v>1.5000085714775513</v>
      </c>
      <c r="S396" s="850">
        <v>583.33333333333337</v>
      </c>
    </row>
    <row r="397" spans="1:19" ht="14.4" customHeight="1" x14ac:dyDescent="0.3">
      <c r="A397" s="831"/>
      <c r="B397" s="832" t="s">
        <v>2157</v>
      </c>
      <c r="C397" s="832" t="s">
        <v>580</v>
      </c>
      <c r="D397" s="832" t="s">
        <v>1090</v>
      </c>
      <c r="E397" s="832" t="s">
        <v>2154</v>
      </c>
      <c r="F397" s="832" t="s">
        <v>2193</v>
      </c>
      <c r="G397" s="832" t="s">
        <v>2194</v>
      </c>
      <c r="H397" s="849"/>
      <c r="I397" s="849"/>
      <c r="J397" s="832"/>
      <c r="K397" s="832"/>
      <c r="L397" s="849">
        <v>8</v>
      </c>
      <c r="M397" s="849">
        <v>400</v>
      </c>
      <c r="N397" s="832">
        <v>1</v>
      </c>
      <c r="O397" s="832">
        <v>50</v>
      </c>
      <c r="P397" s="849">
        <v>17</v>
      </c>
      <c r="Q397" s="849">
        <v>1038.8800000000001</v>
      </c>
      <c r="R397" s="837">
        <v>2.5972000000000004</v>
      </c>
      <c r="S397" s="850">
        <v>61.110588235294124</v>
      </c>
    </row>
    <row r="398" spans="1:19" ht="14.4" customHeight="1" x14ac:dyDescent="0.3">
      <c r="A398" s="831"/>
      <c r="B398" s="832" t="s">
        <v>2157</v>
      </c>
      <c r="C398" s="832" t="s">
        <v>580</v>
      </c>
      <c r="D398" s="832" t="s">
        <v>1090</v>
      </c>
      <c r="E398" s="832" t="s">
        <v>2154</v>
      </c>
      <c r="F398" s="832" t="s">
        <v>2197</v>
      </c>
      <c r="G398" s="832" t="s">
        <v>2198</v>
      </c>
      <c r="H398" s="849"/>
      <c r="I398" s="849"/>
      <c r="J398" s="832"/>
      <c r="K398" s="832"/>
      <c r="L398" s="849">
        <v>1</v>
      </c>
      <c r="M398" s="849">
        <v>101.11</v>
      </c>
      <c r="N398" s="832">
        <v>1</v>
      </c>
      <c r="O398" s="832">
        <v>101.11</v>
      </c>
      <c r="P398" s="849"/>
      <c r="Q398" s="849"/>
      <c r="R398" s="837"/>
      <c r="S398" s="850"/>
    </row>
    <row r="399" spans="1:19" ht="14.4" customHeight="1" x14ac:dyDescent="0.3">
      <c r="A399" s="831"/>
      <c r="B399" s="832" t="s">
        <v>2157</v>
      </c>
      <c r="C399" s="832" t="s">
        <v>580</v>
      </c>
      <c r="D399" s="832" t="s">
        <v>1090</v>
      </c>
      <c r="E399" s="832" t="s">
        <v>2154</v>
      </c>
      <c r="F399" s="832" t="s">
        <v>2201</v>
      </c>
      <c r="G399" s="832" t="s">
        <v>2202</v>
      </c>
      <c r="H399" s="849"/>
      <c r="I399" s="849"/>
      <c r="J399" s="832"/>
      <c r="K399" s="832"/>
      <c r="L399" s="849"/>
      <c r="M399" s="849"/>
      <c r="N399" s="832"/>
      <c r="O399" s="832"/>
      <c r="P399" s="849">
        <v>1</v>
      </c>
      <c r="Q399" s="849">
        <v>305.56</v>
      </c>
      <c r="R399" s="837"/>
      <c r="S399" s="850">
        <v>305.56</v>
      </c>
    </row>
    <row r="400" spans="1:19" ht="14.4" customHeight="1" x14ac:dyDescent="0.3">
      <c r="A400" s="831"/>
      <c r="B400" s="832" t="s">
        <v>2157</v>
      </c>
      <c r="C400" s="832" t="s">
        <v>580</v>
      </c>
      <c r="D400" s="832" t="s">
        <v>1090</v>
      </c>
      <c r="E400" s="832" t="s">
        <v>2154</v>
      </c>
      <c r="F400" s="832" t="s">
        <v>2209</v>
      </c>
      <c r="G400" s="832" t="s">
        <v>2210</v>
      </c>
      <c r="H400" s="849"/>
      <c r="I400" s="849"/>
      <c r="J400" s="832"/>
      <c r="K400" s="832"/>
      <c r="L400" s="849"/>
      <c r="M400" s="849"/>
      <c r="N400" s="832"/>
      <c r="O400" s="832"/>
      <c r="P400" s="849">
        <v>1</v>
      </c>
      <c r="Q400" s="849">
        <v>77.78</v>
      </c>
      <c r="R400" s="837"/>
      <c r="S400" s="850">
        <v>77.78</v>
      </c>
    </row>
    <row r="401" spans="1:19" ht="14.4" customHeight="1" x14ac:dyDescent="0.3">
      <c r="A401" s="831"/>
      <c r="B401" s="832" t="s">
        <v>2157</v>
      </c>
      <c r="C401" s="832" t="s">
        <v>580</v>
      </c>
      <c r="D401" s="832" t="s">
        <v>1090</v>
      </c>
      <c r="E401" s="832" t="s">
        <v>2154</v>
      </c>
      <c r="F401" s="832" t="s">
        <v>2213</v>
      </c>
      <c r="G401" s="832" t="s">
        <v>2214</v>
      </c>
      <c r="H401" s="849"/>
      <c r="I401" s="849"/>
      <c r="J401" s="832"/>
      <c r="K401" s="832"/>
      <c r="L401" s="849">
        <v>7</v>
      </c>
      <c r="M401" s="849">
        <v>661.1099999999999</v>
      </c>
      <c r="N401" s="832">
        <v>1</v>
      </c>
      <c r="O401" s="832">
        <v>94.444285714285698</v>
      </c>
      <c r="P401" s="849">
        <v>8</v>
      </c>
      <c r="Q401" s="849">
        <v>755.54</v>
      </c>
      <c r="R401" s="837">
        <v>1.1428355341773684</v>
      </c>
      <c r="S401" s="850">
        <v>94.442499999999995</v>
      </c>
    </row>
    <row r="402" spans="1:19" ht="14.4" customHeight="1" x14ac:dyDescent="0.3">
      <c r="A402" s="831"/>
      <c r="B402" s="832" t="s">
        <v>2157</v>
      </c>
      <c r="C402" s="832" t="s">
        <v>580</v>
      </c>
      <c r="D402" s="832" t="s">
        <v>1090</v>
      </c>
      <c r="E402" s="832" t="s">
        <v>2154</v>
      </c>
      <c r="F402" s="832" t="s">
        <v>2217</v>
      </c>
      <c r="G402" s="832" t="s">
        <v>2218</v>
      </c>
      <c r="H402" s="849"/>
      <c r="I402" s="849"/>
      <c r="J402" s="832"/>
      <c r="K402" s="832"/>
      <c r="L402" s="849">
        <v>1</v>
      </c>
      <c r="M402" s="849">
        <v>96.67</v>
      </c>
      <c r="N402" s="832">
        <v>1</v>
      </c>
      <c r="O402" s="832">
        <v>96.67</v>
      </c>
      <c r="P402" s="849">
        <v>1</v>
      </c>
      <c r="Q402" s="849">
        <v>96.67</v>
      </c>
      <c r="R402" s="837">
        <v>1</v>
      </c>
      <c r="S402" s="850">
        <v>96.67</v>
      </c>
    </row>
    <row r="403" spans="1:19" ht="14.4" customHeight="1" x14ac:dyDescent="0.3">
      <c r="A403" s="831"/>
      <c r="B403" s="832" t="s">
        <v>2157</v>
      </c>
      <c r="C403" s="832" t="s">
        <v>580</v>
      </c>
      <c r="D403" s="832" t="s">
        <v>1090</v>
      </c>
      <c r="E403" s="832" t="s">
        <v>2154</v>
      </c>
      <c r="F403" s="832" t="s">
        <v>2225</v>
      </c>
      <c r="G403" s="832" t="s">
        <v>2226</v>
      </c>
      <c r="H403" s="849"/>
      <c r="I403" s="849"/>
      <c r="J403" s="832"/>
      <c r="K403" s="832"/>
      <c r="L403" s="849">
        <v>4</v>
      </c>
      <c r="M403" s="849">
        <v>466.67</v>
      </c>
      <c r="N403" s="832">
        <v>1</v>
      </c>
      <c r="O403" s="832">
        <v>116.6675</v>
      </c>
      <c r="P403" s="849"/>
      <c r="Q403" s="849"/>
      <c r="R403" s="837"/>
      <c r="S403" s="850"/>
    </row>
    <row r="404" spans="1:19" ht="14.4" customHeight="1" x14ac:dyDescent="0.3">
      <c r="A404" s="831"/>
      <c r="B404" s="832" t="s">
        <v>2157</v>
      </c>
      <c r="C404" s="832" t="s">
        <v>580</v>
      </c>
      <c r="D404" s="832" t="s">
        <v>1090</v>
      </c>
      <c r="E404" s="832" t="s">
        <v>2154</v>
      </c>
      <c r="F404" s="832" t="s">
        <v>2155</v>
      </c>
      <c r="G404" s="832" t="s">
        <v>2156</v>
      </c>
      <c r="H404" s="849"/>
      <c r="I404" s="849"/>
      <c r="J404" s="832"/>
      <c r="K404" s="832"/>
      <c r="L404" s="849">
        <v>28</v>
      </c>
      <c r="M404" s="849">
        <v>9644.43</v>
      </c>
      <c r="N404" s="832">
        <v>1</v>
      </c>
      <c r="O404" s="832">
        <v>344.44392857142856</v>
      </c>
      <c r="P404" s="849">
        <v>51</v>
      </c>
      <c r="Q404" s="849">
        <v>17566.650000000001</v>
      </c>
      <c r="R404" s="837">
        <v>1.8214295712654871</v>
      </c>
      <c r="S404" s="850">
        <v>344.44411764705887</v>
      </c>
    </row>
    <row r="405" spans="1:19" ht="14.4" customHeight="1" x14ac:dyDescent="0.3">
      <c r="A405" s="831"/>
      <c r="B405" s="832" t="s">
        <v>2157</v>
      </c>
      <c r="C405" s="832" t="s">
        <v>580</v>
      </c>
      <c r="D405" s="832" t="s">
        <v>1090</v>
      </c>
      <c r="E405" s="832" t="s">
        <v>2154</v>
      </c>
      <c r="F405" s="832" t="s">
        <v>2234</v>
      </c>
      <c r="G405" s="832" t="s">
        <v>2235</v>
      </c>
      <c r="H405" s="849"/>
      <c r="I405" s="849"/>
      <c r="J405" s="832"/>
      <c r="K405" s="832"/>
      <c r="L405" s="849"/>
      <c r="M405" s="849"/>
      <c r="N405" s="832"/>
      <c r="O405" s="832"/>
      <c r="P405" s="849">
        <v>1</v>
      </c>
      <c r="Q405" s="849">
        <v>116.67</v>
      </c>
      <c r="R405" s="837"/>
      <c r="S405" s="850">
        <v>116.67</v>
      </c>
    </row>
    <row r="406" spans="1:19" ht="14.4" customHeight="1" x14ac:dyDescent="0.3">
      <c r="A406" s="831"/>
      <c r="B406" s="832" t="s">
        <v>2157</v>
      </c>
      <c r="C406" s="832" t="s">
        <v>580</v>
      </c>
      <c r="D406" s="832" t="s">
        <v>1077</v>
      </c>
      <c r="E406" s="832" t="s">
        <v>2154</v>
      </c>
      <c r="F406" s="832" t="s">
        <v>2180</v>
      </c>
      <c r="G406" s="832" t="s">
        <v>2181</v>
      </c>
      <c r="H406" s="849"/>
      <c r="I406" s="849"/>
      <c r="J406" s="832"/>
      <c r="K406" s="832"/>
      <c r="L406" s="849">
        <v>5</v>
      </c>
      <c r="M406" s="849">
        <v>583.35</v>
      </c>
      <c r="N406" s="832">
        <v>1</v>
      </c>
      <c r="O406" s="832">
        <v>116.67</v>
      </c>
      <c r="P406" s="849">
        <v>4</v>
      </c>
      <c r="Q406" s="849">
        <v>466.67</v>
      </c>
      <c r="R406" s="837">
        <v>0.7999828576326391</v>
      </c>
      <c r="S406" s="850">
        <v>116.6675</v>
      </c>
    </row>
    <row r="407" spans="1:19" ht="14.4" customHeight="1" x14ac:dyDescent="0.3">
      <c r="A407" s="831"/>
      <c r="B407" s="832" t="s">
        <v>2157</v>
      </c>
      <c r="C407" s="832" t="s">
        <v>580</v>
      </c>
      <c r="D407" s="832" t="s">
        <v>1077</v>
      </c>
      <c r="E407" s="832" t="s">
        <v>2154</v>
      </c>
      <c r="F407" s="832" t="s">
        <v>2184</v>
      </c>
      <c r="G407" s="832" t="s">
        <v>2185</v>
      </c>
      <c r="H407" s="849"/>
      <c r="I407" s="849"/>
      <c r="J407" s="832"/>
      <c r="K407" s="832"/>
      <c r="L407" s="849">
        <v>3</v>
      </c>
      <c r="M407" s="849">
        <v>633.33000000000004</v>
      </c>
      <c r="N407" s="832">
        <v>1</v>
      </c>
      <c r="O407" s="832">
        <v>211.11</v>
      </c>
      <c r="P407" s="849">
        <v>3</v>
      </c>
      <c r="Q407" s="849">
        <v>666.66</v>
      </c>
      <c r="R407" s="837">
        <v>1.0526265927715408</v>
      </c>
      <c r="S407" s="850">
        <v>222.22</v>
      </c>
    </row>
    <row r="408" spans="1:19" ht="14.4" customHeight="1" x14ac:dyDescent="0.3">
      <c r="A408" s="831"/>
      <c r="B408" s="832" t="s">
        <v>2157</v>
      </c>
      <c r="C408" s="832" t="s">
        <v>580</v>
      </c>
      <c r="D408" s="832" t="s">
        <v>1077</v>
      </c>
      <c r="E408" s="832" t="s">
        <v>2154</v>
      </c>
      <c r="F408" s="832" t="s">
        <v>2186</v>
      </c>
      <c r="G408" s="832" t="s">
        <v>2187</v>
      </c>
      <c r="H408" s="849"/>
      <c r="I408" s="849"/>
      <c r="J408" s="832"/>
      <c r="K408" s="832"/>
      <c r="L408" s="849">
        <v>1</v>
      </c>
      <c r="M408" s="849">
        <v>583.33000000000004</v>
      </c>
      <c r="N408" s="832">
        <v>1</v>
      </c>
      <c r="O408" s="832">
        <v>583.33000000000004</v>
      </c>
      <c r="P408" s="849">
        <v>2</v>
      </c>
      <c r="Q408" s="849">
        <v>1166.67</v>
      </c>
      <c r="R408" s="837">
        <v>2.0000171429551026</v>
      </c>
      <c r="S408" s="850">
        <v>583.33500000000004</v>
      </c>
    </row>
    <row r="409" spans="1:19" ht="14.4" customHeight="1" x14ac:dyDescent="0.3">
      <c r="A409" s="831"/>
      <c r="B409" s="832" t="s">
        <v>2157</v>
      </c>
      <c r="C409" s="832" t="s">
        <v>580</v>
      </c>
      <c r="D409" s="832" t="s">
        <v>1077</v>
      </c>
      <c r="E409" s="832" t="s">
        <v>2154</v>
      </c>
      <c r="F409" s="832" t="s">
        <v>2188</v>
      </c>
      <c r="G409" s="832" t="s">
        <v>2189</v>
      </c>
      <c r="H409" s="849"/>
      <c r="I409" s="849"/>
      <c r="J409" s="832"/>
      <c r="K409" s="832"/>
      <c r="L409" s="849"/>
      <c r="M409" s="849"/>
      <c r="N409" s="832"/>
      <c r="O409" s="832"/>
      <c r="P409" s="849">
        <v>1</v>
      </c>
      <c r="Q409" s="849">
        <v>466.67</v>
      </c>
      <c r="R409" s="837"/>
      <c r="S409" s="850">
        <v>466.67</v>
      </c>
    </row>
    <row r="410" spans="1:19" ht="14.4" customHeight="1" x14ac:dyDescent="0.3">
      <c r="A410" s="831"/>
      <c r="B410" s="832" t="s">
        <v>2157</v>
      </c>
      <c r="C410" s="832" t="s">
        <v>580</v>
      </c>
      <c r="D410" s="832" t="s">
        <v>1077</v>
      </c>
      <c r="E410" s="832" t="s">
        <v>2154</v>
      </c>
      <c r="F410" s="832" t="s">
        <v>2193</v>
      </c>
      <c r="G410" s="832" t="s">
        <v>2194</v>
      </c>
      <c r="H410" s="849"/>
      <c r="I410" s="849"/>
      <c r="J410" s="832"/>
      <c r="K410" s="832"/>
      <c r="L410" s="849">
        <v>2</v>
      </c>
      <c r="M410" s="849">
        <v>100</v>
      </c>
      <c r="N410" s="832">
        <v>1</v>
      </c>
      <c r="O410" s="832">
        <v>50</v>
      </c>
      <c r="P410" s="849">
        <v>5</v>
      </c>
      <c r="Q410" s="849">
        <v>305.55</v>
      </c>
      <c r="R410" s="837">
        <v>3.0555000000000003</v>
      </c>
      <c r="S410" s="850">
        <v>61.11</v>
      </c>
    </row>
    <row r="411" spans="1:19" ht="14.4" customHeight="1" x14ac:dyDescent="0.3">
      <c r="A411" s="831"/>
      <c r="B411" s="832" t="s">
        <v>2157</v>
      </c>
      <c r="C411" s="832" t="s">
        <v>580</v>
      </c>
      <c r="D411" s="832" t="s">
        <v>1077</v>
      </c>
      <c r="E411" s="832" t="s">
        <v>2154</v>
      </c>
      <c r="F411" s="832" t="s">
        <v>2201</v>
      </c>
      <c r="G411" s="832" t="s">
        <v>2202</v>
      </c>
      <c r="H411" s="849"/>
      <c r="I411" s="849"/>
      <c r="J411" s="832"/>
      <c r="K411" s="832"/>
      <c r="L411" s="849"/>
      <c r="M411" s="849"/>
      <c r="N411" s="832"/>
      <c r="O411" s="832"/>
      <c r="P411" s="849">
        <v>3</v>
      </c>
      <c r="Q411" s="849">
        <v>916.67000000000007</v>
      </c>
      <c r="R411" s="837"/>
      <c r="S411" s="850">
        <v>305.55666666666667</v>
      </c>
    </row>
    <row r="412" spans="1:19" ht="14.4" customHeight="1" x14ac:dyDescent="0.3">
      <c r="A412" s="831"/>
      <c r="B412" s="832" t="s">
        <v>2157</v>
      </c>
      <c r="C412" s="832" t="s">
        <v>580</v>
      </c>
      <c r="D412" s="832" t="s">
        <v>1077</v>
      </c>
      <c r="E412" s="832" t="s">
        <v>2154</v>
      </c>
      <c r="F412" s="832" t="s">
        <v>2209</v>
      </c>
      <c r="G412" s="832" t="s">
        <v>2210</v>
      </c>
      <c r="H412" s="849"/>
      <c r="I412" s="849"/>
      <c r="J412" s="832"/>
      <c r="K412" s="832"/>
      <c r="L412" s="849"/>
      <c r="M412" s="849"/>
      <c r="N412" s="832"/>
      <c r="O412" s="832"/>
      <c r="P412" s="849">
        <v>3</v>
      </c>
      <c r="Q412" s="849">
        <v>233.34</v>
      </c>
      <c r="R412" s="837"/>
      <c r="S412" s="850">
        <v>77.78</v>
      </c>
    </row>
    <row r="413" spans="1:19" ht="14.4" customHeight="1" x14ac:dyDescent="0.3">
      <c r="A413" s="831"/>
      <c r="B413" s="832" t="s">
        <v>2157</v>
      </c>
      <c r="C413" s="832" t="s">
        <v>580</v>
      </c>
      <c r="D413" s="832" t="s">
        <v>1077</v>
      </c>
      <c r="E413" s="832" t="s">
        <v>2154</v>
      </c>
      <c r="F413" s="832" t="s">
        <v>2213</v>
      </c>
      <c r="G413" s="832" t="s">
        <v>2214</v>
      </c>
      <c r="H413" s="849"/>
      <c r="I413" s="849"/>
      <c r="J413" s="832"/>
      <c r="K413" s="832"/>
      <c r="L413" s="849"/>
      <c r="M413" s="849"/>
      <c r="N413" s="832"/>
      <c r="O413" s="832"/>
      <c r="P413" s="849">
        <v>6</v>
      </c>
      <c r="Q413" s="849">
        <v>566.66</v>
      </c>
      <c r="R413" s="837"/>
      <c r="S413" s="850">
        <v>94.443333333333328</v>
      </c>
    </row>
    <row r="414" spans="1:19" ht="14.4" customHeight="1" x14ac:dyDescent="0.3">
      <c r="A414" s="831"/>
      <c r="B414" s="832" t="s">
        <v>2157</v>
      </c>
      <c r="C414" s="832" t="s">
        <v>580</v>
      </c>
      <c r="D414" s="832" t="s">
        <v>1077</v>
      </c>
      <c r="E414" s="832" t="s">
        <v>2154</v>
      </c>
      <c r="F414" s="832" t="s">
        <v>2217</v>
      </c>
      <c r="G414" s="832" t="s">
        <v>2218</v>
      </c>
      <c r="H414" s="849"/>
      <c r="I414" s="849"/>
      <c r="J414" s="832"/>
      <c r="K414" s="832"/>
      <c r="L414" s="849"/>
      <c r="M414" s="849"/>
      <c r="N414" s="832"/>
      <c r="O414" s="832"/>
      <c r="P414" s="849">
        <v>3</v>
      </c>
      <c r="Q414" s="849">
        <v>290</v>
      </c>
      <c r="R414" s="837"/>
      <c r="S414" s="850">
        <v>96.666666666666671</v>
      </c>
    </row>
    <row r="415" spans="1:19" ht="14.4" customHeight="1" x14ac:dyDescent="0.3">
      <c r="A415" s="831"/>
      <c r="B415" s="832" t="s">
        <v>2157</v>
      </c>
      <c r="C415" s="832" t="s">
        <v>580</v>
      </c>
      <c r="D415" s="832" t="s">
        <v>1077</v>
      </c>
      <c r="E415" s="832" t="s">
        <v>2154</v>
      </c>
      <c r="F415" s="832" t="s">
        <v>2155</v>
      </c>
      <c r="G415" s="832" t="s">
        <v>2156</v>
      </c>
      <c r="H415" s="849"/>
      <c r="I415" s="849"/>
      <c r="J415" s="832"/>
      <c r="K415" s="832"/>
      <c r="L415" s="849">
        <v>8</v>
      </c>
      <c r="M415" s="849">
        <v>2755.54</v>
      </c>
      <c r="N415" s="832">
        <v>1</v>
      </c>
      <c r="O415" s="832">
        <v>344.4425</v>
      </c>
      <c r="P415" s="849">
        <v>17</v>
      </c>
      <c r="Q415" s="849">
        <v>5855.55</v>
      </c>
      <c r="R415" s="837">
        <v>2.1250099798950477</v>
      </c>
      <c r="S415" s="850">
        <v>344.44411764705882</v>
      </c>
    </row>
    <row r="416" spans="1:19" ht="14.4" customHeight="1" x14ac:dyDescent="0.3">
      <c r="A416" s="831"/>
      <c r="B416" s="832" t="s">
        <v>2157</v>
      </c>
      <c r="C416" s="832" t="s">
        <v>580</v>
      </c>
      <c r="D416" s="832" t="s">
        <v>2143</v>
      </c>
      <c r="E416" s="832" t="s">
        <v>2154</v>
      </c>
      <c r="F416" s="832" t="s">
        <v>2176</v>
      </c>
      <c r="G416" s="832" t="s">
        <v>2177</v>
      </c>
      <c r="H416" s="849"/>
      <c r="I416" s="849"/>
      <c r="J416" s="832"/>
      <c r="K416" s="832"/>
      <c r="L416" s="849">
        <v>2</v>
      </c>
      <c r="M416" s="849">
        <v>155.56</v>
      </c>
      <c r="N416" s="832">
        <v>1</v>
      </c>
      <c r="O416" s="832">
        <v>77.78</v>
      </c>
      <c r="P416" s="849">
        <v>10</v>
      </c>
      <c r="Q416" s="849">
        <v>777.79</v>
      </c>
      <c r="R416" s="837">
        <v>4.9999357161223958</v>
      </c>
      <c r="S416" s="850">
        <v>77.778999999999996</v>
      </c>
    </row>
    <row r="417" spans="1:19" ht="14.4" customHeight="1" x14ac:dyDescent="0.3">
      <c r="A417" s="831"/>
      <c r="B417" s="832" t="s">
        <v>2157</v>
      </c>
      <c r="C417" s="832" t="s">
        <v>580</v>
      </c>
      <c r="D417" s="832" t="s">
        <v>2143</v>
      </c>
      <c r="E417" s="832" t="s">
        <v>2154</v>
      </c>
      <c r="F417" s="832" t="s">
        <v>2180</v>
      </c>
      <c r="G417" s="832" t="s">
        <v>2181</v>
      </c>
      <c r="H417" s="849"/>
      <c r="I417" s="849"/>
      <c r="J417" s="832"/>
      <c r="K417" s="832"/>
      <c r="L417" s="849">
        <v>3</v>
      </c>
      <c r="M417" s="849">
        <v>350.01</v>
      </c>
      <c r="N417" s="832">
        <v>1</v>
      </c>
      <c r="O417" s="832">
        <v>116.67</v>
      </c>
      <c r="P417" s="849">
        <v>14</v>
      </c>
      <c r="Q417" s="849">
        <v>1633.3400000000001</v>
      </c>
      <c r="R417" s="837">
        <v>4.666552384217594</v>
      </c>
      <c r="S417" s="850">
        <v>116.66714285714286</v>
      </c>
    </row>
    <row r="418" spans="1:19" ht="14.4" customHeight="1" x14ac:dyDescent="0.3">
      <c r="A418" s="831"/>
      <c r="B418" s="832" t="s">
        <v>2157</v>
      </c>
      <c r="C418" s="832" t="s">
        <v>580</v>
      </c>
      <c r="D418" s="832" t="s">
        <v>2143</v>
      </c>
      <c r="E418" s="832" t="s">
        <v>2154</v>
      </c>
      <c r="F418" s="832" t="s">
        <v>2184</v>
      </c>
      <c r="G418" s="832" t="s">
        <v>2185</v>
      </c>
      <c r="H418" s="849"/>
      <c r="I418" s="849"/>
      <c r="J418" s="832"/>
      <c r="K418" s="832"/>
      <c r="L418" s="849">
        <v>3</v>
      </c>
      <c r="M418" s="849">
        <v>633.33000000000004</v>
      </c>
      <c r="N418" s="832">
        <v>1</v>
      </c>
      <c r="O418" s="832">
        <v>211.11</v>
      </c>
      <c r="P418" s="849">
        <v>4</v>
      </c>
      <c r="Q418" s="849">
        <v>888.88</v>
      </c>
      <c r="R418" s="837">
        <v>1.4035021236953877</v>
      </c>
      <c r="S418" s="850">
        <v>222.22</v>
      </c>
    </row>
    <row r="419" spans="1:19" ht="14.4" customHeight="1" x14ac:dyDescent="0.3">
      <c r="A419" s="831"/>
      <c r="B419" s="832" t="s">
        <v>2157</v>
      </c>
      <c r="C419" s="832" t="s">
        <v>580</v>
      </c>
      <c r="D419" s="832" t="s">
        <v>2143</v>
      </c>
      <c r="E419" s="832" t="s">
        <v>2154</v>
      </c>
      <c r="F419" s="832" t="s">
        <v>2186</v>
      </c>
      <c r="G419" s="832" t="s">
        <v>2187</v>
      </c>
      <c r="H419" s="849"/>
      <c r="I419" s="849"/>
      <c r="J419" s="832"/>
      <c r="K419" s="832"/>
      <c r="L419" s="849"/>
      <c r="M419" s="849"/>
      <c r="N419" s="832"/>
      <c r="O419" s="832"/>
      <c r="P419" s="849">
        <v>4</v>
      </c>
      <c r="Q419" s="849">
        <v>2333.33</v>
      </c>
      <c r="R419" s="837"/>
      <c r="S419" s="850">
        <v>583.33249999999998</v>
      </c>
    </row>
    <row r="420" spans="1:19" ht="14.4" customHeight="1" x14ac:dyDescent="0.3">
      <c r="A420" s="831"/>
      <c r="B420" s="832" t="s">
        <v>2157</v>
      </c>
      <c r="C420" s="832" t="s">
        <v>580</v>
      </c>
      <c r="D420" s="832" t="s">
        <v>2143</v>
      </c>
      <c r="E420" s="832" t="s">
        <v>2154</v>
      </c>
      <c r="F420" s="832" t="s">
        <v>2193</v>
      </c>
      <c r="G420" s="832" t="s">
        <v>2194</v>
      </c>
      <c r="H420" s="849"/>
      <c r="I420" s="849"/>
      <c r="J420" s="832"/>
      <c r="K420" s="832"/>
      <c r="L420" s="849">
        <v>9</v>
      </c>
      <c r="M420" s="849">
        <v>450</v>
      </c>
      <c r="N420" s="832">
        <v>1</v>
      </c>
      <c r="O420" s="832">
        <v>50</v>
      </c>
      <c r="P420" s="849">
        <v>18</v>
      </c>
      <c r="Q420" s="849">
        <v>1100</v>
      </c>
      <c r="R420" s="837">
        <v>2.4444444444444446</v>
      </c>
      <c r="S420" s="850">
        <v>61.111111111111114</v>
      </c>
    </row>
    <row r="421" spans="1:19" ht="14.4" customHeight="1" x14ac:dyDescent="0.3">
      <c r="A421" s="831"/>
      <c r="B421" s="832" t="s">
        <v>2157</v>
      </c>
      <c r="C421" s="832" t="s">
        <v>580</v>
      </c>
      <c r="D421" s="832" t="s">
        <v>2143</v>
      </c>
      <c r="E421" s="832" t="s">
        <v>2154</v>
      </c>
      <c r="F421" s="832" t="s">
        <v>2201</v>
      </c>
      <c r="G421" s="832" t="s">
        <v>2202</v>
      </c>
      <c r="H421" s="849"/>
      <c r="I421" s="849"/>
      <c r="J421" s="832"/>
      <c r="K421" s="832"/>
      <c r="L421" s="849">
        <v>2</v>
      </c>
      <c r="M421" s="849">
        <v>611.12</v>
      </c>
      <c r="N421" s="832">
        <v>1</v>
      </c>
      <c r="O421" s="832">
        <v>305.56</v>
      </c>
      <c r="P421" s="849">
        <v>2</v>
      </c>
      <c r="Q421" s="849">
        <v>611.12</v>
      </c>
      <c r="R421" s="837">
        <v>1</v>
      </c>
      <c r="S421" s="850">
        <v>305.56</v>
      </c>
    </row>
    <row r="422" spans="1:19" ht="14.4" customHeight="1" x14ac:dyDescent="0.3">
      <c r="A422" s="831"/>
      <c r="B422" s="832" t="s">
        <v>2157</v>
      </c>
      <c r="C422" s="832" t="s">
        <v>580</v>
      </c>
      <c r="D422" s="832" t="s">
        <v>2143</v>
      </c>
      <c r="E422" s="832" t="s">
        <v>2154</v>
      </c>
      <c r="F422" s="832" t="s">
        <v>2209</v>
      </c>
      <c r="G422" s="832" t="s">
        <v>2210</v>
      </c>
      <c r="H422" s="849"/>
      <c r="I422" s="849"/>
      <c r="J422" s="832"/>
      <c r="K422" s="832"/>
      <c r="L422" s="849">
        <v>2</v>
      </c>
      <c r="M422" s="849">
        <v>155.56</v>
      </c>
      <c r="N422" s="832">
        <v>1</v>
      </c>
      <c r="O422" s="832">
        <v>77.78</v>
      </c>
      <c r="P422" s="849"/>
      <c r="Q422" s="849"/>
      <c r="R422" s="837"/>
      <c r="S422" s="850"/>
    </row>
    <row r="423" spans="1:19" ht="14.4" customHeight="1" x14ac:dyDescent="0.3">
      <c r="A423" s="831"/>
      <c r="B423" s="832" t="s">
        <v>2157</v>
      </c>
      <c r="C423" s="832" t="s">
        <v>580</v>
      </c>
      <c r="D423" s="832" t="s">
        <v>2143</v>
      </c>
      <c r="E423" s="832" t="s">
        <v>2154</v>
      </c>
      <c r="F423" s="832" t="s">
        <v>2213</v>
      </c>
      <c r="G423" s="832" t="s">
        <v>2214</v>
      </c>
      <c r="H423" s="849"/>
      <c r="I423" s="849"/>
      <c r="J423" s="832"/>
      <c r="K423" s="832"/>
      <c r="L423" s="849">
        <v>5</v>
      </c>
      <c r="M423" s="849">
        <v>472.21999999999997</v>
      </c>
      <c r="N423" s="832">
        <v>1</v>
      </c>
      <c r="O423" s="832">
        <v>94.443999999999988</v>
      </c>
      <c r="P423" s="849">
        <v>10</v>
      </c>
      <c r="Q423" s="849">
        <v>944.43999999999994</v>
      </c>
      <c r="R423" s="837">
        <v>2</v>
      </c>
      <c r="S423" s="850">
        <v>94.443999999999988</v>
      </c>
    </row>
    <row r="424" spans="1:19" ht="14.4" customHeight="1" x14ac:dyDescent="0.3">
      <c r="A424" s="831"/>
      <c r="B424" s="832" t="s">
        <v>2157</v>
      </c>
      <c r="C424" s="832" t="s">
        <v>580</v>
      </c>
      <c r="D424" s="832" t="s">
        <v>2143</v>
      </c>
      <c r="E424" s="832" t="s">
        <v>2154</v>
      </c>
      <c r="F424" s="832" t="s">
        <v>2217</v>
      </c>
      <c r="G424" s="832" t="s">
        <v>2218</v>
      </c>
      <c r="H424" s="849"/>
      <c r="I424" s="849"/>
      <c r="J424" s="832"/>
      <c r="K424" s="832"/>
      <c r="L424" s="849"/>
      <c r="M424" s="849"/>
      <c r="N424" s="832"/>
      <c r="O424" s="832"/>
      <c r="P424" s="849">
        <v>3</v>
      </c>
      <c r="Q424" s="849">
        <v>290.01</v>
      </c>
      <c r="R424" s="837"/>
      <c r="S424" s="850">
        <v>96.67</v>
      </c>
    </row>
    <row r="425" spans="1:19" ht="14.4" customHeight="1" x14ac:dyDescent="0.3">
      <c r="A425" s="831"/>
      <c r="B425" s="832" t="s">
        <v>2157</v>
      </c>
      <c r="C425" s="832" t="s">
        <v>580</v>
      </c>
      <c r="D425" s="832" t="s">
        <v>2143</v>
      </c>
      <c r="E425" s="832" t="s">
        <v>2154</v>
      </c>
      <c r="F425" s="832" t="s">
        <v>2225</v>
      </c>
      <c r="G425" s="832" t="s">
        <v>2226</v>
      </c>
      <c r="H425" s="849"/>
      <c r="I425" s="849"/>
      <c r="J425" s="832"/>
      <c r="K425" s="832"/>
      <c r="L425" s="849">
        <v>2</v>
      </c>
      <c r="M425" s="849">
        <v>233.34</v>
      </c>
      <c r="N425" s="832">
        <v>1</v>
      </c>
      <c r="O425" s="832">
        <v>116.67</v>
      </c>
      <c r="P425" s="849">
        <v>3</v>
      </c>
      <c r="Q425" s="849">
        <v>400</v>
      </c>
      <c r="R425" s="837">
        <v>1.7142367360932544</v>
      </c>
      <c r="S425" s="850">
        <v>133.33333333333334</v>
      </c>
    </row>
    <row r="426" spans="1:19" ht="14.4" customHeight="1" x14ac:dyDescent="0.3">
      <c r="A426" s="831"/>
      <c r="B426" s="832" t="s">
        <v>2157</v>
      </c>
      <c r="C426" s="832" t="s">
        <v>580</v>
      </c>
      <c r="D426" s="832" t="s">
        <v>2143</v>
      </c>
      <c r="E426" s="832" t="s">
        <v>2154</v>
      </c>
      <c r="F426" s="832" t="s">
        <v>2155</v>
      </c>
      <c r="G426" s="832" t="s">
        <v>2156</v>
      </c>
      <c r="H426" s="849"/>
      <c r="I426" s="849"/>
      <c r="J426" s="832"/>
      <c r="K426" s="832"/>
      <c r="L426" s="849">
        <v>18</v>
      </c>
      <c r="M426" s="849">
        <v>6200</v>
      </c>
      <c r="N426" s="832">
        <v>1</v>
      </c>
      <c r="O426" s="832">
        <v>344.44444444444446</v>
      </c>
      <c r="P426" s="849">
        <v>42</v>
      </c>
      <c r="Q426" s="849">
        <v>14466.670000000002</v>
      </c>
      <c r="R426" s="837">
        <v>2.333333870967742</v>
      </c>
      <c r="S426" s="850">
        <v>344.44452380952384</v>
      </c>
    </row>
    <row r="427" spans="1:19" ht="14.4" customHeight="1" x14ac:dyDescent="0.3">
      <c r="A427" s="831"/>
      <c r="B427" s="832" t="s">
        <v>2157</v>
      </c>
      <c r="C427" s="832" t="s">
        <v>580</v>
      </c>
      <c r="D427" s="832" t="s">
        <v>2143</v>
      </c>
      <c r="E427" s="832" t="s">
        <v>2154</v>
      </c>
      <c r="F427" s="832" t="s">
        <v>2234</v>
      </c>
      <c r="G427" s="832" t="s">
        <v>2235</v>
      </c>
      <c r="H427" s="849"/>
      <c r="I427" s="849"/>
      <c r="J427" s="832"/>
      <c r="K427" s="832"/>
      <c r="L427" s="849">
        <v>1</v>
      </c>
      <c r="M427" s="849">
        <v>116.67</v>
      </c>
      <c r="N427" s="832">
        <v>1</v>
      </c>
      <c r="O427" s="832">
        <v>116.67</v>
      </c>
      <c r="P427" s="849"/>
      <c r="Q427" s="849"/>
      <c r="R427" s="837"/>
      <c r="S427" s="850"/>
    </row>
    <row r="428" spans="1:19" ht="14.4" customHeight="1" x14ac:dyDescent="0.3">
      <c r="A428" s="831"/>
      <c r="B428" s="832" t="s">
        <v>2157</v>
      </c>
      <c r="C428" s="832" t="s">
        <v>580</v>
      </c>
      <c r="D428" s="832" t="s">
        <v>2148</v>
      </c>
      <c r="E428" s="832" t="s">
        <v>2154</v>
      </c>
      <c r="F428" s="832" t="s">
        <v>2186</v>
      </c>
      <c r="G428" s="832" t="s">
        <v>2187</v>
      </c>
      <c r="H428" s="849"/>
      <c r="I428" s="849"/>
      <c r="J428" s="832"/>
      <c r="K428" s="832"/>
      <c r="L428" s="849">
        <v>1</v>
      </c>
      <c r="M428" s="849">
        <v>583.33000000000004</v>
      </c>
      <c r="N428" s="832">
        <v>1</v>
      </c>
      <c r="O428" s="832">
        <v>583.33000000000004</v>
      </c>
      <c r="P428" s="849"/>
      <c r="Q428" s="849"/>
      <c r="R428" s="837"/>
      <c r="S428" s="850"/>
    </row>
    <row r="429" spans="1:19" ht="14.4" customHeight="1" x14ac:dyDescent="0.3">
      <c r="A429" s="831"/>
      <c r="B429" s="832" t="s">
        <v>2157</v>
      </c>
      <c r="C429" s="832" t="s">
        <v>580</v>
      </c>
      <c r="D429" s="832" t="s">
        <v>2148</v>
      </c>
      <c r="E429" s="832" t="s">
        <v>2154</v>
      </c>
      <c r="F429" s="832" t="s">
        <v>2213</v>
      </c>
      <c r="G429" s="832" t="s">
        <v>2214</v>
      </c>
      <c r="H429" s="849"/>
      <c r="I429" s="849"/>
      <c r="J429" s="832"/>
      <c r="K429" s="832"/>
      <c r="L429" s="849">
        <v>1</v>
      </c>
      <c r="M429" s="849">
        <v>94.44</v>
      </c>
      <c r="N429" s="832">
        <v>1</v>
      </c>
      <c r="O429" s="832">
        <v>94.44</v>
      </c>
      <c r="P429" s="849"/>
      <c r="Q429" s="849"/>
      <c r="R429" s="837"/>
      <c r="S429" s="850"/>
    </row>
    <row r="430" spans="1:19" ht="14.4" customHeight="1" x14ac:dyDescent="0.3">
      <c r="A430" s="831"/>
      <c r="B430" s="832" t="s">
        <v>2157</v>
      </c>
      <c r="C430" s="832" t="s">
        <v>580</v>
      </c>
      <c r="D430" s="832" t="s">
        <v>2148</v>
      </c>
      <c r="E430" s="832" t="s">
        <v>2154</v>
      </c>
      <c r="F430" s="832" t="s">
        <v>2155</v>
      </c>
      <c r="G430" s="832" t="s">
        <v>2156</v>
      </c>
      <c r="H430" s="849"/>
      <c r="I430" s="849"/>
      <c r="J430" s="832"/>
      <c r="K430" s="832"/>
      <c r="L430" s="849">
        <v>1</v>
      </c>
      <c r="M430" s="849">
        <v>344.44</v>
      </c>
      <c r="N430" s="832">
        <v>1</v>
      </c>
      <c r="O430" s="832">
        <v>344.44</v>
      </c>
      <c r="P430" s="849"/>
      <c r="Q430" s="849"/>
      <c r="R430" s="837"/>
      <c r="S430" s="850"/>
    </row>
    <row r="431" spans="1:19" ht="14.4" customHeight="1" x14ac:dyDescent="0.3">
      <c r="A431" s="831"/>
      <c r="B431" s="832" t="s">
        <v>2157</v>
      </c>
      <c r="C431" s="832" t="s">
        <v>580</v>
      </c>
      <c r="D431" s="832" t="s">
        <v>2147</v>
      </c>
      <c r="E431" s="832" t="s">
        <v>2154</v>
      </c>
      <c r="F431" s="832" t="s">
        <v>2180</v>
      </c>
      <c r="G431" s="832" t="s">
        <v>2181</v>
      </c>
      <c r="H431" s="849"/>
      <c r="I431" s="849"/>
      <c r="J431" s="832"/>
      <c r="K431" s="832"/>
      <c r="L431" s="849">
        <v>3</v>
      </c>
      <c r="M431" s="849">
        <v>350.01</v>
      </c>
      <c r="N431" s="832">
        <v>1</v>
      </c>
      <c r="O431" s="832">
        <v>116.67</v>
      </c>
      <c r="P431" s="849"/>
      <c r="Q431" s="849"/>
      <c r="R431" s="837"/>
      <c r="S431" s="850"/>
    </row>
    <row r="432" spans="1:19" ht="14.4" customHeight="1" x14ac:dyDescent="0.3">
      <c r="A432" s="831"/>
      <c r="B432" s="832" t="s">
        <v>2157</v>
      </c>
      <c r="C432" s="832" t="s">
        <v>580</v>
      </c>
      <c r="D432" s="832" t="s">
        <v>2147</v>
      </c>
      <c r="E432" s="832" t="s">
        <v>2154</v>
      </c>
      <c r="F432" s="832" t="s">
        <v>2184</v>
      </c>
      <c r="G432" s="832" t="s">
        <v>2185</v>
      </c>
      <c r="H432" s="849"/>
      <c r="I432" s="849"/>
      <c r="J432" s="832"/>
      <c r="K432" s="832"/>
      <c r="L432" s="849">
        <v>1</v>
      </c>
      <c r="M432" s="849">
        <v>211.11</v>
      </c>
      <c r="N432" s="832">
        <v>1</v>
      </c>
      <c r="O432" s="832">
        <v>211.11</v>
      </c>
      <c r="P432" s="849"/>
      <c r="Q432" s="849"/>
      <c r="R432" s="837"/>
      <c r="S432" s="850"/>
    </row>
    <row r="433" spans="1:19" ht="14.4" customHeight="1" x14ac:dyDescent="0.3">
      <c r="A433" s="831"/>
      <c r="B433" s="832" t="s">
        <v>2157</v>
      </c>
      <c r="C433" s="832" t="s">
        <v>580</v>
      </c>
      <c r="D433" s="832" t="s">
        <v>2147</v>
      </c>
      <c r="E433" s="832" t="s">
        <v>2154</v>
      </c>
      <c r="F433" s="832" t="s">
        <v>2193</v>
      </c>
      <c r="G433" s="832" t="s">
        <v>2194</v>
      </c>
      <c r="H433" s="849"/>
      <c r="I433" s="849"/>
      <c r="J433" s="832"/>
      <c r="K433" s="832"/>
      <c r="L433" s="849">
        <v>6</v>
      </c>
      <c r="M433" s="849">
        <v>300</v>
      </c>
      <c r="N433" s="832">
        <v>1</v>
      </c>
      <c r="O433" s="832">
        <v>50</v>
      </c>
      <c r="P433" s="849"/>
      <c r="Q433" s="849"/>
      <c r="R433" s="837"/>
      <c r="S433" s="850"/>
    </row>
    <row r="434" spans="1:19" ht="14.4" customHeight="1" x14ac:dyDescent="0.3">
      <c r="A434" s="831"/>
      <c r="B434" s="832" t="s">
        <v>2157</v>
      </c>
      <c r="C434" s="832" t="s">
        <v>580</v>
      </c>
      <c r="D434" s="832" t="s">
        <v>2147</v>
      </c>
      <c r="E434" s="832" t="s">
        <v>2154</v>
      </c>
      <c r="F434" s="832" t="s">
        <v>2213</v>
      </c>
      <c r="G434" s="832" t="s">
        <v>2214</v>
      </c>
      <c r="H434" s="849"/>
      <c r="I434" s="849"/>
      <c r="J434" s="832"/>
      <c r="K434" s="832"/>
      <c r="L434" s="849">
        <v>5</v>
      </c>
      <c r="M434" s="849">
        <v>472.21</v>
      </c>
      <c r="N434" s="832">
        <v>1</v>
      </c>
      <c r="O434" s="832">
        <v>94.441999999999993</v>
      </c>
      <c r="P434" s="849"/>
      <c r="Q434" s="849"/>
      <c r="R434" s="837"/>
      <c r="S434" s="850"/>
    </row>
    <row r="435" spans="1:19" ht="14.4" customHeight="1" x14ac:dyDescent="0.3">
      <c r="A435" s="831"/>
      <c r="B435" s="832" t="s">
        <v>2157</v>
      </c>
      <c r="C435" s="832" t="s">
        <v>580</v>
      </c>
      <c r="D435" s="832" t="s">
        <v>2147</v>
      </c>
      <c r="E435" s="832" t="s">
        <v>2154</v>
      </c>
      <c r="F435" s="832" t="s">
        <v>2225</v>
      </c>
      <c r="G435" s="832" t="s">
        <v>2226</v>
      </c>
      <c r="H435" s="849"/>
      <c r="I435" s="849"/>
      <c r="J435" s="832"/>
      <c r="K435" s="832"/>
      <c r="L435" s="849">
        <v>1</v>
      </c>
      <c r="M435" s="849">
        <v>116.67</v>
      </c>
      <c r="N435" s="832">
        <v>1</v>
      </c>
      <c r="O435" s="832">
        <v>116.67</v>
      </c>
      <c r="P435" s="849"/>
      <c r="Q435" s="849"/>
      <c r="R435" s="837"/>
      <c r="S435" s="850"/>
    </row>
    <row r="436" spans="1:19" ht="14.4" customHeight="1" x14ac:dyDescent="0.3">
      <c r="A436" s="831"/>
      <c r="B436" s="832" t="s">
        <v>2157</v>
      </c>
      <c r="C436" s="832" t="s">
        <v>580</v>
      </c>
      <c r="D436" s="832" t="s">
        <v>2147</v>
      </c>
      <c r="E436" s="832" t="s">
        <v>2154</v>
      </c>
      <c r="F436" s="832" t="s">
        <v>2155</v>
      </c>
      <c r="G436" s="832" t="s">
        <v>2156</v>
      </c>
      <c r="H436" s="849"/>
      <c r="I436" s="849"/>
      <c r="J436" s="832"/>
      <c r="K436" s="832"/>
      <c r="L436" s="849">
        <v>12</v>
      </c>
      <c r="M436" s="849">
        <v>4133.33</v>
      </c>
      <c r="N436" s="832">
        <v>1</v>
      </c>
      <c r="O436" s="832">
        <v>344.44416666666666</v>
      </c>
      <c r="P436" s="849"/>
      <c r="Q436" s="849"/>
      <c r="R436" s="837"/>
      <c r="S436" s="850"/>
    </row>
    <row r="437" spans="1:19" ht="14.4" customHeight="1" x14ac:dyDescent="0.3">
      <c r="A437" s="831"/>
      <c r="B437" s="832" t="s">
        <v>2157</v>
      </c>
      <c r="C437" s="832" t="s">
        <v>580</v>
      </c>
      <c r="D437" s="832" t="s">
        <v>1105</v>
      </c>
      <c r="E437" s="832" t="s">
        <v>2154</v>
      </c>
      <c r="F437" s="832" t="s">
        <v>2176</v>
      </c>
      <c r="G437" s="832" t="s">
        <v>2177</v>
      </c>
      <c r="H437" s="849"/>
      <c r="I437" s="849"/>
      <c r="J437" s="832"/>
      <c r="K437" s="832"/>
      <c r="L437" s="849"/>
      <c r="M437" s="849"/>
      <c r="N437" s="832"/>
      <c r="O437" s="832"/>
      <c r="P437" s="849">
        <v>4</v>
      </c>
      <c r="Q437" s="849">
        <v>311.12</v>
      </c>
      <c r="R437" s="837"/>
      <c r="S437" s="850">
        <v>77.78</v>
      </c>
    </row>
    <row r="438" spans="1:19" ht="14.4" customHeight="1" x14ac:dyDescent="0.3">
      <c r="A438" s="831"/>
      <c r="B438" s="832" t="s">
        <v>2157</v>
      </c>
      <c r="C438" s="832" t="s">
        <v>580</v>
      </c>
      <c r="D438" s="832" t="s">
        <v>1105</v>
      </c>
      <c r="E438" s="832" t="s">
        <v>2154</v>
      </c>
      <c r="F438" s="832" t="s">
        <v>2180</v>
      </c>
      <c r="G438" s="832" t="s">
        <v>2181</v>
      </c>
      <c r="H438" s="849"/>
      <c r="I438" s="849"/>
      <c r="J438" s="832"/>
      <c r="K438" s="832"/>
      <c r="L438" s="849"/>
      <c r="M438" s="849"/>
      <c r="N438" s="832"/>
      <c r="O438" s="832"/>
      <c r="P438" s="849">
        <v>8</v>
      </c>
      <c r="Q438" s="849">
        <v>933.34</v>
      </c>
      <c r="R438" s="837"/>
      <c r="S438" s="850">
        <v>116.6675</v>
      </c>
    </row>
    <row r="439" spans="1:19" ht="14.4" customHeight="1" x14ac:dyDescent="0.3">
      <c r="A439" s="831"/>
      <c r="B439" s="832" t="s">
        <v>2157</v>
      </c>
      <c r="C439" s="832" t="s">
        <v>580</v>
      </c>
      <c r="D439" s="832" t="s">
        <v>1105</v>
      </c>
      <c r="E439" s="832" t="s">
        <v>2154</v>
      </c>
      <c r="F439" s="832" t="s">
        <v>2184</v>
      </c>
      <c r="G439" s="832" t="s">
        <v>2185</v>
      </c>
      <c r="H439" s="849"/>
      <c r="I439" s="849"/>
      <c r="J439" s="832"/>
      <c r="K439" s="832"/>
      <c r="L439" s="849"/>
      <c r="M439" s="849"/>
      <c r="N439" s="832"/>
      <c r="O439" s="832"/>
      <c r="P439" s="849">
        <v>4</v>
      </c>
      <c r="Q439" s="849">
        <v>888.88</v>
      </c>
      <c r="R439" s="837"/>
      <c r="S439" s="850">
        <v>222.22</v>
      </c>
    </row>
    <row r="440" spans="1:19" ht="14.4" customHeight="1" x14ac:dyDescent="0.3">
      <c r="A440" s="831"/>
      <c r="B440" s="832" t="s">
        <v>2157</v>
      </c>
      <c r="C440" s="832" t="s">
        <v>580</v>
      </c>
      <c r="D440" s="832" t="s">
        <v>1105</v>
      </c>
      <c r="E440" s="832" t="s">
        <v>2154</v>
      </c>
      <c r="F440" s="832" t="s">
        <v>2186</v>
      </c>
      <c r="G440" s="832" t="s">
        <v>2187</v>
      </c>
      <c r="H440" s="849"/>
      <c r="I440" s="849"/>
      <c r="J440" s="832"/>
      <c r="K440" s="832"/>
      <c r="L440" s="849"/>
      <c r="M440" s="849"/>
      <c r="N440" s="832"/>
      <c r="O440" s="832"/>
      <c r="P440" s="849">
        <v>1</v>
      </c>
      <c r="Q440" s="849">
        <v>583.33000000000004</v>
      </c>
      <c r="R440" s="837"/>
      <c r="S440" s="850">
        <v>583.33000000000004</v>
      </c>
    </row>
    <row r="441" spans="1:19" ht="14.4" customHeight="1" x14ac:dyDescent="0.3">
      <c r="A441" s="831"/>
      <c r="B441" s="832" t="s">
        <v>2157</v>
      </c>
      <c r="C441" s="832" t="s">
        <v>580</v>
      </c>
      <c r="D441" s="832" t="s">
        <v>1105</v>
      </c>
      <c r="E441" s="832" t="s">
        <v>2154</v>
      </c>
      <c r="F441" s="832" t="s">
        <v>2193</v>
      </c>
      <c r="G441" s="832" t="s">
        <v>2194</v>
      </c>
      <c r="H441" s="849"/>
      <c r="I441" s="849"/>
      <c r="J441" s="832"/>
      <c r="K441" s="832"/>
      <c r="L441" s="849"/>
      <c r="M441" s="849"/>
      <c r="N441" s="832"/>
      <c r="O441" s="832"/>
      <c r="P441" s="849">
        <v>3</v>
      </c>
      <c r="Q441" s="849">
        <v>183.32999999999998</v>
      </c>
      <c r="R441" s="837"/>
      <c r="S441" s="850">
        <v>61.109999999999992</v>
      </c>
    </row>
    <row r="442" spans="1:19" ht="14.4" customHeight="1" x14ac:dyDescent="0.3">
      <c r="A442" s="831"/>
      <c r="B442" s="832" t="s">
        <v>2157</v>
      </c>
      <c r="C442" s="832" t="s">
        <v>580</v>
      </c>
      <c r="D442" s="832" t="s">
        <v>1105</v>
      </c>
      <c r="E442" s="832" t="s">
        <v>2154</v>
      </c>
      <c r="F442" s="832" t="s">
        <v>2201</v>
      </c>
      <c r="G442" s="832" t="s">
        <v>2202</v>
      </c>
      <c r="H442" s="849"/>
      <c r="I442" s="849"/>
      <c r="J442" s="832"/>
      <c r="K442" s="832"/>
      <c r="L442" s="849"/>
      <c r="M442" s="849"/>
      <c r="N442" s="832"/>
      <c r="O442" s="832"/>
      <c r="P442" s="849">
        <v>1</v>
      </c>
      <c r="Q442" s="849">
        <v>305.56</v>
      </c>
      <c r="R442" s="837"/>
      <c r="S442" s="850">
        <v>305.56</v>
      </c>
    </row>
    <row r="443" spans="1:19" ht="14.4" customHeight="1" x14ac:dyDescent="0.3">
      <c r="A443" s="831"/>
      <c r="B443" s="832" t="s">
        <v>2157</v>
      </c>
      <c r="C443" s="832" t="s">
        <v>580</v>
      </c>
      <c r="D443" s="832" t="s">
        <v>1105</v>
      </c>
      <c r="E443" s="832" t="s">
        <v>2154</v>
      </c>
      <c r="F443" s="832" t="s">
        <v>2209</v>
      </c>
      <c r="G443" s="832" t="s">
        <v>2210</v>
      </c>
      <c r="H443" s="849"/>
      <c r="I443" s="849"/>
      <c r="J443" s="832"/>
      <c r="K443" s="832"/>
      <c r="L443" s="849"/>
      <c r="M443" s="849"/>
      <c r="N443" s="832"/>
      <c r="O443" s="832"/>
      <c r="P443" s="849">
        <v>1</v>
      </c>
      <c r="Q443" s="849">
        <v>77.78</v>
      </c>
      <c r="R443" s="837"/>
      <c r="S443" s="850">
        <v>77.78</v>
      </c>
    </row>
    <row r="444" spans="1:19" ht="14.4" customHeight="1" x14ac:dyDescent="0.3">
      <c r="A444" s="831"/>
      <c r="B444" s="832" t="s">
        <v>2157</v>
      </c>
      <c r="C444" s="832" t="s">
        <v>580</v>
      </c>
      <c r="D444" s="832" t="s">
        <v>1105</v>
      </c>
      <c r="E444" s="832" t="s">
        <v>2154</v>
      </c>
      <c r="F444" s="832" t="s">
        <v>2213</v>
      </c>
      <c r="G444" s="832" t="s">
        <v>2214</v>
      </c>
      <c r="H444" s="849"/>
      <c r="I444" s="849"/>
      <c r="J444" s="832"/>
      <c r="K444" s="832"/>
      <c r="L444" s="849"/>
      <c r="M444" s="849"/>
      <c r="N444" s="832"/>
      <c r="O444" s="832"/>
      <c r="P444" s="849">
        <v>5</v>
      </c>
      <c r="Q444" s="849">
        <v>472.21999999999997</v>
      </c>
      <c r="R444" s="837"/>
      <c r="S444" s="850">
        <v>94.443999999999988</v>
      </c>
    </row>
    <row r="445" spans="1:19" ht="14.4" customHeight="1" x14ac:dyDescent="0.3">
      <c r="A445" s="831"/>
      <c r="B445" s="832" t="s">
        <v>2157</v>
      </c>
      <c r="C445" s="832" t="s">
        <v>580</v>
      </c>
      <c r="D445" s="832" t="s">
        <v>1105</v>
      </c>
      <c r="E445" s="832" t="s">
        <v>2154</v>
      </c>
      <c r="F445" s="832" t="s">
        <v>2217</v>
      </c>
      <c r="G445" s="832" t="s">
        <v>2218</v>
      </c>
      <c r="H445" s="849"/>
      <c r="I445" s="849"/>
      <c r="J445" s="832"/>
      <c r="K445" s="832"/>
      <c r="L445" s="849"/>
      <c r="M445" s="849"/>
      <c r="N445" s="832"/>
      <c r="O445" s="832"/>
      <c r="P445" s="849">
        <v>3</v>
      </c>
      <c r="Q445" s="849">
        <v>290</v>
      </c>
      <c r="R445" s="837"/>
      <c r="S445" s="850">
        <v>96.666666666666671</v>
      </c>
    </row>
    <row r="446" spans="1:19" ht="14.4" customHeight="1" x14ac:dyDescent="0.3">
      <c r="A446" s="831"/>
      <c r="B446" s="832" t="s">
        <v>2157</v>
      </c>
      <c r="C446" s="832" t="s">
        <v>580</v>
      </c>
      <c r="D446" s="832" t="s">
        <v>1105</v>
      </c>
      <c r="E446" s="832" t="s">
        <v>2154</v>
      </c>
      <c r="F446" s="832" t="s">
        <v>2225</v>
      </c>
      <c r="G446" s="832" t="s">
        <v>2226</v>
      </c>
      <c r="H446" s="849"/>
      <c r="I446" s="849"/>
      <c r="J446" s="832"/>
      <c r="K446" s="832"/>
      <c r="L446" s="849"/>
      <c r="M446" s="849"/>
      <c r="N446" s="832"/>
      <c r="O446" s="832"/>
      <c r="P446" s="849">
        <v>1</v>
      </c>
      <c r="Q446" s="849">
        <v>133.33000000000001</v>
      </c>
      <c r="R446" s="837"/>
      <c r="S446" s="850">
        <v>133.33000000000001</v>
      </c>
    </row>
    <row r="447" spans="1:19" ht="14.4" customHeight="1" x14ac:dyDescent="0.3">
      <c r="A447" s="831"/>
      <c r="B447" s="832" t="s">
        <v>2157</v>
      </c>
      <c r="C447" s="832" t="s">
        <v>580</v>
      </c>
      <c r="D447" s="832" t="s">
        <v>1105</v>
      </c>
      <c r="E447" s="832" t="s">
        <v>2154</v>
      </c>
      <c r="F447" s="832" t="s">
        <v>2155</v>
      </c>
      <c r="G447" s="832" t="s">
        <v>2156</v>
      </c>
      <c r="H447" s="849"/>
      <c r="I447" s="849"/>
      <c r="J447" s="832"/>
      <c r="K447" s="832"/>
      <c r="L447" s="849"/>
      <c r="M447" s="849"/>
      <c r="N447" s="832"/>
      <c r="O447" s="832"/>
      <c r="P447" s="849">
        <v>20</v>
      </c>
      <c r="Q447" s="849">
        <v>6888.8899999999994</v>
      </c>
      <c r="R447" s="837"/>
      <c r="S447" s="850">
        <v>344.44449999999995</v>
      </c>
    </row>
    <row r="448" spans="1:19" ht="14.4" customHeight="1" x14ac:dyDescent="0.3">
      <c r="A448" s="831"/>
      <c r="B448" s="832" t="s">
        <v>2157</v>
      </c>
      <c r="C448" s="832" t="s">
        <v>580</v>
      </c>
      <c r="D448" s="832" t="s">
        <v>1105</v>
      </c>
      <c r="E448" s="832" t="s">
        <v>2154</v>
      </c>
      <c r="F448" s="832" t="s">
        <v>2234</v>
      </c>
      <c r="G448" s="832" t="s">
        <v>2235</v>
      </c>
      <c r="H448" s="849"/>
      <c r="I448" s="849"/>
      <c r="J448" s="832"/>
      <c r="K448" s="832"/>
      <c r="L448" s="849"/>
      <c r="M448" s="849"/>
      <c r="N448" s="832"/>
      <c r="O448" s="832"/>
      <c r="P448" s="849">
        <v>1</v>
      </c>
      <c r="Q448" s="849">
        <v>116.67</v>
      </c>
      <c r="R448" s="837"/>
      <c r="S448" s="850">
        <v>116.67</v>
      </c>
    </row>
    <row r="449" spans="1:19" ht="14.4" customHeight="1" x14ac:dyDescent="0.3">
      <c r="A449" s="831"/>
      <c r="B449" s="832" t="s">
        <v>2157</v>
      </c>
      <c r="C449" s="832" t="s">
        <v>580</v>
      </c>
      <c r="D449" s="832" t="s">
        <v>1075</v>
      </c>
      <c r="E449" s="832" t="s">
        <v>2154</v>
      </c>
      <c r="F449" s="832" t="s">
        <v>2180</v>
      </c>
      <c r="G449" s="832" t="s">
        <v>2181</v>
      </c>
      <c r="H449" s="849"/>
      <c r="I449" s="849"/>
      <c r="J449" s="832"/>
      <c r="K449" s="832"/>
      <c r="L449" s="849"/>
      <c r="M449" s="849"/>
      <c r="N449" s="832"/>
      <c r="O449" s="832"/>
      <c r="P449" s="849">
        <v>1</v>
      </c>
      <c r="Q449" s="849">
        <v>116.67</v>
      </c>
      <c r="R449" s="837"/>
      <c r="S449" s="850">
        <v>116.67</v>
      </c>
    </row>
    <row r="450" spans="1:19" ht="14.4" customHeight="1" x14ac:dyDescent="0.3">
      <c r="A450" s="831"/>
      <c r="B450" s="832" t="s">
        <v>2157</v>
      </c>
      <c r="C450" s="832" t="s">
        <v>580</v>
      </c>
      <c r="D450" s="832" t="s">
        <v>1075</v>
      </c>
      <c r="E450" s="832" t="s">
        <v>2154</v>
      </c>
      <c r="F450" s="832" t="s">
        <v>2186</v>
      </c>
      <c r="G450" s="832" t="s">
        <v>2187</v>
      </c>
      <c r="H450" s="849"/>
      <c r="I450" s="849"/>
      <c r="J450" s="832"/>
      <c r="K450" s="832"/>
      <c r="L450" s="849"/>
      <c r="M450" s="849"/>
      <c r="N450" s="832"/>
      <c r="O450" s="832"/>
      <c r="P450" s="849">
        <v>1</v>
      </c>
      <c r="Q450" s="849">
        <v>583.33000000000004</v>
      </c>
      <c r="R450" s="837"/>
      <c r="S450" s="850">
        <v>583.33000000000004</v>
      </c>
    </row>
    <row r="451" spans="1:19" ht="14.4" customHeight="1" x14ac:dyDescent="0.3">
      <c r="A451" s="831"/>
      <c r="B451" s="832" t="s">
        <v>2157</v>
      </c>
      <c r="C451" s="832" t="s">
        <v>580</v>
      </c>
      <c r="D451" s="832" t="s">
        <v>1075</v>
      </c>
      <c r="E451" s="832" t="s">
        <v>2154</v>
      </c>
      <c r="F451" s="832" t="s">
        <v>2193</v>
      </c>
      <c r="G451" s="832" t="s">
        <v>2194</v>
      </c>
      <c r="H451" s="849"/>
      <c r="I451" s="849"/>
      <c r="J451" s="832"/>
      <c r="K451" s="832"/>
      <c r="L451" s="849"/>
      <c r="M451" s="849"/>
      <c r="N451" s="832"/>
      <c r="O451" s="832"/>
      <c r="P451" s="849">
        <v>1</v>
      </c>
      <c r="Q451" s="849">
        <v>61.11</v>
      </c>
      <c r="R451" s="837"/>
      <c r="S451" s="850">
        <v>61.11</v>
      </c>
    </row>
    <row r="452" spans="1:19" ht="14.4" customHeight="1" x14ac:dyDescent="0.3">
      <c r="A452" s="831"/>
      <c r="B452" s="832" t="s">
        <v>2157</v>
      </c>
      <c r="C452" s="832" t="s">
        <v>580</v>
      </c>
      <c r="D452" s="832" t="s">
        <v>1075</v>
      </c>
      <c r="E452" s="832" t="s">
        <v>2154</v>
      </c>
      <c r="F452" s="832" t="s">
        <v>2201</v>
      </c>
      <c r="G452" s="832" t="s">
        <v>2202</v>
      </c>
      <c r="H452" s="849"/>
      <c r="I452" s="849"/>
      <c r="J452" s="832"/>
      <c r="K452" s="832"/>
      <c r="L452" s="849"/>
      <c r="M452" s="849"/>
      <c r="N452" s="832"/>
      <c r="O452" s="832"/>
      <c r="P452" s="849">
        <v>1</v>
      </c>
      <c r="Q452" s="849">
        <v>305.56</v>
      </c>
      <c r="R452" s="837"/>
      <c r="S452" s="850">
        <v>305.56</v>
      </c>
    </row>
    <row r="453" spans="1:19" ht="14.4" customHeight="1" x14ac:dyDescent="0.3">
      <c r="A453" s="831"/>
      <c r="B453" s="832" t="s">
        <v>2157</v>
      </c>
      <c r="C453" s="832" t="s">
        <v>580</v>
      </c>
      <c r="D453" s="832" t="s">
        <v>1075</v>
      </c>
      <c r="E453" s="832" t="s">
        <v>2154</v>
      </c>
      <c r="F453" s="832" t="s">
        <v>2209</v>
      </c>
      <c r="G453" s="832" t="s">
        <v>2210</v>
      </c>
      <c r="H453" s="849"/>
      <c r="I453" s="849"/>
      <c r="J453" s="832"/>
      <c r="K453" s="832"/>
      <c r="L453" s="849"/>
      <c r="M453" s="849"/>
      <c r="N453" s="832"/>
      <c r="O453" s="832"/>
      <c r="P453" s="849">
        <v>1</v>
      </c>
      <c r="Q453" s="849">
        <v>77.78</v>
      </c>
      <c r="R453" s="837"/>
      <c r="S453" s="850">
        <v>77.78</v>
      </c>
    </row>
    <row r="454" spans="1:19" ht="14.4" customHeight="1" x14ac:dyDescent="0.3">
      <c r="A454" s="831"/>
      <c r="B454" s="832" t="s">
        <v>2157</v>
      </c>
      <c r="C454" s="832" t="s">
        <v>580</v>
      </c>
      <c r="D454" s="832" t="s">
        <v>1075</v>
      </c>
      <c r="E454" s="832" t="s">
        <v>2154</v>
      </c>
      <c r="F454" s="832" t="s">
        <v>2213</v>
      </c>
      <c r="G454" s="832" t="s">
        <v>2214</v>
      </c>
      <c r="H454" s="849"/>
      <c r="I454" s="849"/>
      <c r="J454" s="832"/>
      <c r="K454" s="832"/>
      <c r="L454" s="849"/>
      <c r="M454" s="849"/>
      <c r="N454" s="832"/>
      <c r="O454" s="832"/>
      <c r="P454" s="849">
        <v>1</v>
      </c>
      <c r="Q454" s="849">
        <v>94.44</v>
      </c>
      <c r="R454" s="837"/>
      <c r="S454" s="850">
        <v>94.44</v>
      </c>
    </row>
    <row r="455" spans="1:19" ht="14.4" customHeight="1" x14ac:dyDescent="0.3">
      <c r="A455" s="831"/>
      <c r="B455" s="832" t="s">
        <v>2157</v>
      </c>
      <c r="C455" s="832" t="s">
        <v>580</v>
      </c>
      <c r="D455" s="832" t="s">
        <v>1075</v>
      </c>
      <c r="E455" s="832" t="s">
        <v>2154</v>
      </c>
      <c r="F455" s="832" t="s">
        <v>2155</v>
      </c>
      <c r="G455" s="832" t="s">
        <v>2156</v>
      </c>
      <c r="H455" s="849"/>
      <c r="I455" s="849"/>
      <c r="J455" s="832"/>
      <c r="K455" s="832"/>
      <c r="L455" s="849"/>
      <c r="M455" s="849"/>
      <c r="N455" s="832"/>
      <c r="O455" s="832"/>
      <c r="P455" s="849">
        <v>2</v>
      </c>
      <c r="Q455" s="849">
        <v>688.89</v>
      </c>
      <c r="R455" s="837"/>
      <c r="S455" s="850">
        <v>344.44499999999999</v>
      </c>
    </row>
    <row r="456" spans="1:19" ht="14.4" customHeight="1" x14ac:dyDescent="0.3">
      <c r="A456" s="831"/>
      <c r="B456" s="832" t="s">
        <v>2157</v>
      </c>
      <c r="C456" s="832" t="s">
        <v>580</v>
      </c>
      <c r="D456" s="832" t="s">
        <v>1095</v>
      </c>
      <c r="E456" s="832" t="s">
        <v>2154</v>
      </c>
      <c r="F456" s="832" t="s">
        <v>2176</v>
      </c>
      <c r="G456" s="832" t="s">
        <v>2177</v>
      </c>
      <c r="H456" s="849"/>
      <c r="I456" s="849"/>
      <c r="J456" s="832"/>
      <c r="K456" s="832"/>
      <c r="L456" s="849"/>
      <c r="M456" s="849"/>
      <c r="N456" s="832"/>
      <c r="O456" s="832"/>
      <c r="P456" s="849">
        <v>8</v>
      </c>
      <c r="Q456" s="849">
        <v>622.22</v>
      </c>
      <c r="R456" s="837"/>
      <c r="S456" s="850">
        <v>77.777500000000003</v>
      </c>
    </row>
    <row r="457" spans="1:19" ht="14.4" customHeight="1" x14ac:dyDescent="0.3">
      <c r="A457" s="831"/>
      <c r="B457" s="832" t="s">
        <v>2157</v>
      </c>
      <c r="C457" s="832" t="s">
        <v>580</v>
      </c>
      <c r="D457" s="832" t="s">
        <v>1095</v>
      </c>
      <c r="E457" s="832" t="s">
        <v>2154</v>
      </c>
      <c r="F457" s="832" t="s">
        <v>2180</v>
      </c>
      <c r="G457" s="832" t="s">
        <v>2181</v>
      </c>
      <c r="H457" s="849"/>
      <c r="I457" s="849"/>
      <c r="J457" s="832"/>
      <c r="K457" s="832"/>
      <c r="L457" s="849"/>
      <c r="M457" s="849"/>
      <c r="N457" s="832"/>
      <c r="O457" s="832"/>
      <c r="P457" s="849">
        <v>8</v>
      </c>
      <c r="Q457" s="849">
        <v>933.34</v>
      </c>
      <c r="R457" s="837"/>
      <c r="S457" s="850">
        <v>116.6675</v>
      </c>
    </row>
    <row r="458" spans="1:19" ht="14.4" customHeight="1" x14ac:dyDescent="0.3">
      <c r="A458" s="831"/>
      <c r="B458" s="832" t="s">
        <v>2157</v>
      </c>
      <c r="C458" s="832" t="s">
        <v>580</v>
      </c>
      <c r="D458" s="832" t="s">
        <v>1095</v>
      </c>
      <c r="E458" s="832" t="s">
        <v>2154</v>
      </c>
      <c r="F458" s="832" t="s">
        <v>2184</v>
      </c>
      <c r="G458" s="832" t="s">
        <v>2185</v>
      </c>
      <c r="H458" s="849"/>
      <c r="I458" s="849"/>
      <c r="J458" s="832"/>
      <c r="K458" s="832"/>
      <c r="L458" s="849"/>
      <c r="M458" s="849"/>
      <c r="N458" s="832"/>
      <c r="O458" s="832"/>
      <c r="P458" s="849">
        <v>9</v>
      </c>
      <c r="Q458" s="849">
        <v>2000</v>
      </c>
      <c r="R458" s="837"/>
      <c r="S458" s="850">
        <v>222.22222222222223</v>
      </c>
    </row>
    <row r="459" spans="1:19" ht="14.4" customHeight="1" x14ac:dyDescent="0.3">
      <c r="A459" s="831"/>
      <c r="B459" s="832" t="s">
        <v>2157</v>
      </c>
      <c r="C459" s="832" t="s">
        <v>580</v>
      </c>
      <c r="D459" s="832" t="s">
        <v>1095</v>
      </c>
      <c r="E459" s="832" t="s">
        <v>2154</v>
      </c>
      <c r="F459" s="832" t="s">
        <v>2186</v>
      </c>
      <c r="G459" s="832" t="s">
        <v>2187</v>
      </c>
      <c r="H459" s="849"/>
      <c r="I459" s="849"/>
      <c r="J459" s="832"/>
      <c r="K459" s="832"/>
      <c r="L459" s="849"/>
      <c r="M459" s="849"/>
      <c r="N459" s="832"/>
      <c r="O459" s="832"/>
      <c r="P459" s="849">
        <v>6</v>
      </c>
      <c r="Q459" s="849">
        <v>3500</v>
      </c>
      <c r="R459" s="837"/>
      <c r="S459" s="850">
        <v>583.33333333333337</v>
      </c>
    </row>
    <row r="460" spans="1:19" ht="14.4" customHeight="1" x14ac:dyDescent="0.3">
      <c r="A460" s="831"/>
      <c r="B460" s="832" t="s">
        <v>2157</v>
      </c>
      <c r="C460" s="832" t="s">
        <v>580</v>
      </c>
      <c r="D460" s="832" t="s">
        <v>1095</v>
      </c>
      <c r="E460" s="832" t="s">
        <v>2154</v>
      </c>
      <c r="F460" s="832" t="s">
        <v>2193</v>
      </c>
      <c r="G460" s="832" t="s">
        <v>2194</v>
      </c>
      <c r="H460" s="849"/>
      <c r="I460" s="849"/>
      <c r="J460" s="832"/>
      <c r="K460" s="832"/>
      <c r="L460" s="849"/>
      <c r="M460" s="849"/>
      <c r="N460" s="832"/>
      <c r="O460" s="832"/>
      <c r="P460" s="849">
        <v>28</v>
      </c>
      <c r="Q460" s="849">
        <v>1711.1100000000001</v>
      </c>
      <c r="R460" s="837"/>
      <c r="S460" s="850">
        <v>61.111071428571435</v>
      </c>
    </row>
    <row r="461" spans="1:19" ht="14.4" customHeight="1" x14ac:dyDescent="0.3">
      <c r="A461" s="831"/>
      <c r="B461" s="832" t="s">
        <v>2157</v>
      </c>
      <c r="C461" s="832" t="s">
        <v>580</v>
      </c>
      <c r="D461" s="832" t="s">
        <v>1095</v>
      </c>
      <c r="E461" s="832" t="s">
        <v>2154</v>
      </c>
      <c r="F461" s="832" t="s">
        <v>2201</v>
      </c>
      <c r="G461" s="832" t="s">
        <v>2202</v>
      </c>
      <c r="H461" s="849"/>
      <c r="I461" s="849"/>
      <c r="J461" s="832"/>
      <c r="K461" s="832"/>
      <c r="L461" s="849"/>
      <c r="M461" s="849"/>
      <c r="N461" s="832"/>
      <c r="O461" s="832"/>
      <c r="P461" s="849">
        <v>1</v>
      </c>
      <c r="Q461" s="849">
        <v>305.56</v>
      </c>
      <c r="R461" s="837"/>
      <c r="S461" s="850">
        <v>305.56</v>
      </c>
    </row>
    <row r="462" spans="1:19" ht="14.4" customHeight="1" x14ac:dyDescent="0.3">
      <c r="A462" s="831"/>
      <c r="B462" s="832" t="s">
        <v>2157</v>
      </c>
      <c r="C462" s="832" t="s">
        <v>580</v>
      </c>
      <c r="D462" s="832" t="s">
        <v>1095</v>
      </c>
      <c r="E462" s="832" t="s">
        <v>2154</v>
      </c>
      <c r="F462" s="832" t="s">
        <v>2209</v>
      </c>
      <c r="G462" s="832" t="s">
        <v>2210</v>
      </c>
      <c r="H462" s="849"/>
      <c r="I462" s="849"/>
      <c r="J462" s="832"/>
      <c r="K462" s="832"/>
      <c r="L462" s="849"/>
      <c r="M462" s="849"/>
      <c r="N462" s="832"/>
      <c r="O462" s="832"/>
      <c r="P462" s="849">
        <v>1</v>
      </c>
      <c r="Q462" s="849">
        <v>77.78</v>
      </c>
      <c r="R462" s="837"/>
      <c r="S462" s="850">
        <v>77.78</v>
      </c>
    </row>
    <row r="463" spans="1:19" ht="14.4" customHeight="1" x14ac:dyDescent="0.3">
      <c r="A463" s="831"/>
      <c r="B463" s="832" t="s">
        <v>2157</v>
      </c>
      <c r="C463" s="832" t="s">
        <v>580</v>
      </c>
      <c r="D463" s="832" t="s">
        <v>1095</v>
      </c>
      <c r="E463" s="832" t="s">
        <v>2154</v>
      </c>
      <c r="F463" s="832" t="s">
        <v>2213</v>
      </c>
      <c r="G463" s="832" t="s">
        <v>2214</v>
      </c>
      <c r="H463" s="849"/>
      <c r="I463" s="849"/>
      <c r="J463" s="832"/>
      <c r="K463" s="832"/>
      <c r="L463" s="849"/>
      <c r="M463" s="849"/>
      <c r="N463" s="832"/>
      <c r="O463" s="832"/>
      <c r="P463" s="849">
        <v>25</v>
      </c>
      <c r="Q463" s="849">
        <v>2361.11</v>
      </c>
      <c r="R463" s="837"/>
      <c r="S463" s="850">
        <v>94.444400000000002</v>
      </c>
    </row>
    <row r="464" spans="1:19" ht="14.4" customHeight="1" x14ac:dyDescent="0.3">
      <c r="A464" s="831"/>
      <c r="B464" s="832" t="s">
        <v>2157</v>
      </c>
      <c r="C464" s="832" t="s">
        <v>580</v>
      </c>
      <c r="D464" s="832" t="s">
        <v>1095</v>
      </c>
      <c r="E464" s="832" t="s">
        <v>2154</v>
      </c>
      <c r="F464" s="832" t="s">
        <v>2217</v>
      </c>
      <c r="G464" s="832" t="s">
        <v>2218</v>
      </c>
      <c r="H464" s="849"/>
      <c r="I464" s="849"/>
      <c r="J464" s="832"/>
      <c r="K464" s="832"/>
      <c r="L464" s="849"/>
      <c r="M464" s="849"/>
      <c r="N464" s="832"/>
      <c r="O464" s="832"/>
      <c r="P464" s="849">
        <v>2</v>
      </c>
      <c r="Q464" s="849">
        <v>193.34</v>
      </c>
      <c r="R464" s="837"/>
      <c r="S464" s="850">
        <v>96.67</v>
      </c>
    </row>
    <row r="465" spans="1:19" ht="14.4" customHeight="1" x14ac:dyDescent="0.3">
      <c r="A465" s="831"/>
      <c r="B465" s="832" t="s">
        <v>2157</v>
      </c>
      <c r="C465" s="832" t="s">
        <v>580</v>
      </c>
      <c r="D465" s="832" t="s">
        <v>1095</v>
      </c>
      <c r="E465" s="832" t="s">
        <v>2154</v>
      </c>
      <c r="F465" s="832" t="s">
        <v>2219</v>
      </c>
      <c r="G465" s="832" t="s">
        <v>2220</v>
      </c>
      <c r="H465" s="849"/>
      <c r="I465" s="849"/>
      <c r="J465" s="832"/>
      <c r="K465" s="832"/>
      <c r="L465" s="849"/>
      <c r="M465" s="849"/>
      <c r="N465" s="832"/>
      <c r="O465" s="832"/>
      <c r="P465" s="849">
        <v>1</v>
      </c>
      <c r="Q465" s="849">
        <v>333.33</v>
      </c>
      <c r="R465" s="837"/>
      <c r="S465" s="850">
        <v>333.33</v>
      </c>
    </row>
    <row r="466" spans="1:19" ht="14.4" customHeight="1" x14ac:dyDescent="0.3">
      <c r="A466" s="831"/>
      <c r="B466" s="832" t="s">
        <v>2157</v>
      </c>
      <c r="C466" s="832" t="s">
        <v>580</v>
      </c>
      <c r="D466" s="832" t="s">
        <v>1095</v>
      </c>
      <c r="E466" s="832" t="s">
        <v>2154</v>
      </c>
      <c r="F466" s="832" t="s">
        <v>2225</v>
      </c>
      <c r="G466" s="832" t="s">
        <v>2226</v>
      </c>
      <c r="H466" s="849"/>
      <c r="I466" s="849"/>
      <c r="J466" s="832"/>
      <c r="K466" s="832"/>
      <c r="L466" s="849"/>
      <c r="M466" s="849"/>
      <c r="N466" s="832"/>
      <c r="O466" s="832"/>
      <c r="P466" s="849">
        <v>4</v>
      </c>
      <c r="Q466" s="849">
        <v>533.33000000000004</v>
      </c>
      <c r="R466" s="837"/>
      <c r="S466" s="850">
        <v>133.33250000000001</v>
      </c>
    </row>
    <row r="467" spans="1:19" ht="14.4" customHeight="1" x14ac:dyDescent="0.3">
      <c r="A467" s="831"/>
      <c r="B467" s="832" t="s">
        <v>2157</v>
      </c>
      <c r="C467" s="832" t="s">
        <v>580</v>
      </c>
      <c r="D467" s="832" t="s">
        <v>1095</v>
      </c>
      <c r="E467" s="832" t="s">
        <v>2154</v>
      </c>
      <c r="F467" s="832" t="s">
        <v>2155</v>
      </c>
      <c r="G467" s="832" t="s">
        <v>2156</v>
      </c>
      <c r="H467" s="849"/>
      <c r="I467" s="849"/>
      <c r="J467" s="832"/>
      <c r="K467" s="832"/>
      <c r="L467" s="849"/>
      <c r="M467" s="849"/>
      <c r="N467" s="832"/>
      <c r="O467" s="832"/>
      <c r="P467" s="849">
        <v>67</v>
      </c>
      <c r="Q467" s="849">
        <v>23077.78</v>
      </c>
      <c r="R467" s="837"/>
      <c r="S467" s="850">
        <v>344.44447761194027</v>
      </c>
    </row>
    <row r="468" spans="1:19" ht="14.4" customHeight="1" x14ac:dyDescent="0.3">
      <c r="A468" s="831"/>
      <c r="B468" s="832" t="s">
        <v>2157</v>
      </c>
      <c r="C468" s="832" t="s">
        <v>580</v>
      </c>
      <c r="D468" s="832" t="s">
        <v>2145</v>
      </c>
      <c r="E468" s="832" t="s">
        <v>2154</v>
      </c>
      <c r="F468" s="832" t="s">
        <v>2180</v>
      </c>
      <c r="G468" s="832" t="s">
        <v>2181</v>
      </c>
      <c r="H468" s="849"/>
      <c r="I468" s="849"/>
      <c r="J468" s="832"/>
      <c r="K468" s="832"/>
      <c r="L468" s="849"/>
      <c r="M468" s="849"/>
      <c r="N468" s="832"/>
      <c r="O468" s="832"/>
      <c r="P468" s="849">
        <v>9</v>
      </c>
      <c r="Q468" s="849">
        <v>1050</v>
      </c>
      <c r="R468" s="837"/>
      <c r="S468" s="850">
        <v>116.66666666666667</v>
      </c>
    </row>
    <row r="469" spans="1:19" ht="14.4" customHeight="1" x14ac:dyDescent="0.3">
      <c r="A469" s="831"/>
      <c r="B469" s="832" t="s">
        <v>2157</v>
      </c>
      <c r="C469" s="832" t="s">
        <v>580</v>
      </c>
      <c r="D469" s="832" t="s">
        <v>2145</v>
      </c>
      <c r="E469" s="832" t="s">
        <v>2154</v>
      </c>
      <c r="F469" s="832" t="s">
        <v>2184</v>
      </c>
      <c r="G469" s="832" t="s">
        <v>2185</v>
      </c>
      <c r="H469" s="849"/>
      <c r="I469" s="849"/>
      <c r="J469" s="832"/>
      <c r="K469" s="832"/>
      <c r="L469" s="849"/>
      <c r="M469" s="849"/>
      <c r="N469" s="832"/>
      <c r="O469" s="832"/>
      <c r="P469" s="849">
        <v>8</v>
      </c>
      <c r="Q469" s="849">
        <v>1777.78</v>
      </c>
      <c r="R469" s="837"/>
      <c r="S469" s="850">
        <v>222.2225</v>
      </c>
    </row>
    <row r="470" spans="1:19" ht="14.4" customHeight="1" x14ac:dyDescent="0.3">
      <c r="A470" s="831"/>
      <c r="B470" s="832" t="s">
        <v>2157</v>
      </c>
      <c r="C470" s="832" t="s">
        <v>580</v>
      </c>
      <c r="D470" s="832" t="s">
        <v>2145</v>
      </c>
      <c r="E470" s="832" t="s">
        <v>2154</v>
      </c>
      <c r="F470" s="832" t="s">
        <v>2188</v>
      </c>
      <c r="G470" s="832" t="s">
        <v>2189</v>
      </c>
      <c r="H470" s="849"/>
      <c r="I470" s="849"/>
      <c r="J470" s="832"/>
      <c r="K470" s="832"/>
      <c r="L470" s="849"/>
      <c r="M470" s="849"/>
      <c r="N470" s="832"/>
      <c r="O470" s="832"/>
      <c r="P470" s="849">
        <v>1</v>
      </c>
      <c r="Q470" s="849">
        <v>466.67</v>
      </c>
      <c r="R470" s="837"/>
      <c r="S470" s="850">
        <v>466.67</v>
      </c>
    </row>
    <row r="471" spans="1:19" ht="14.4" customHeight="1" x14ac:dyDescent="0.3">
      <c r="A471" s="831"/>
      <c r="B471" s="832" t="s">
        <v>2157</v>
      </c>
      <c r="C471" s="832" t="s">
        <v>580</v>
      </c>
      <c r="D471" s="832" t="s">
        <v>2145</v>
      </c>
      <c r="E471" s="832" t="s">
        <v>2154</v>
      </c>
      <c r="F471" s="832" t="s">
        <v>2193</v>
      </c>
      <c r="G471" s="832" t="s">
        <v>2194</v>
      </c>
      <c r="H471" s="849"/>
      <c r="I471" s="849"/>
      <c r="J471" s="832"/>
      <c r="K471" s="832"/>
      <c r="L471" s="849"/>
      <c r="M471" s="849"/>
      <c r="N471" s="832"/>
      <c r="O471" s="832"/>
      <c r="P471" s="849">
        <v>8</v>
      </c>
      <c r="Q471" s="849">
        <v>488.88</v>
      </c>
      <c r="R471" s="837"/>
      <c r="S471" s="850">
        <v>61.11</v>
      </c>
    </row>
    <row r="472" spans="1:19" ht="14.4" customHeight="1" x14ac:dyDescent="0.3">
      <c r="A472" s="831"/>
      <c r="B472" s="832" t="s">
        <v>2157</v>
      </c>
      <c r="C472" s="832" t="s">
        <v>580</v>
      </c>
      <c r="D472" s="832" t="s">
        <v>2145</v>
      </c>
      <c r="E472" s="832" t="s">
        <v>2154</v>
      </c>
      <c r="F472" s="832" t="s">
        <v>2201</v>
      </c>
      <c r="G472" s="832" t="s">
        <v>2202</v>
      </c>
      <c r="H472" s="849"/>
      <c r="I472" s="849"/>
      <c r="J472" s="832"/>
      <c r="K472" s="832"/>
      <c r="L472" s="849"/>
      <c r="M472" s="849"/>
      <c r="N472" s="832"/>
      <c r="O472" s="832"/>
      <c r="P472" s="849">
        <v>3</v>
      </c>
      <c r="Q472" s="849">
        <v>916.67000000000007</v>
      </c>
      <c r="R472" s="837"/>
      <c r="S472" s="850">
        <v>305.55666666666667</v>
      </c>
    </row>
    <row r="473" spans="1:19" ht="14.4" customHeight="1" x14ac:dyDescent="0.3">
      <c r="A473" s="831"/>
      <c r="B473" s="832" t="s">
        <v>2157</v>
      </c>
      <c r="C473" s="832" t="s">
        <v>580</v>
      </c>
      <c r="D473" s="832" t="s">
        <v>2145</v>
      </c>
      <c r="E473" s="832" t="s">
        <v>2154</v>
      </c>
      <c r="F473" s="832" t="s">
        <v>2209</v>
      </c>
      <c r="G473" s="832" t="s">
        <v>2210</v>
      </c>
      <c r="H473" s="849"/>
      <c r="I473" s="849"/>
      <c r="J473" s="832"/>
      <c r="K473" s="832"/>
      <c r="L473" s="849"/>
      <c r="M473" s="849"/>
      <c r="N473" s="832"/>
      <c r="O473" s="832"/>
      <c r="P473" s="849">
        <v>3</v>
      </c>
      <c r="Q473" s="849">
        <v>233.34</v>
      </c>
      <c r="R473" s="837"/>
      <c r="S473" s="850">
        <v>77.78</v>
      </c>
    </row>
    <row r="474" spans="1:19" ht="14.4" customHeight="1" x14ac:dyDescent="0.3">
      <c r="A474" s="831"/>
      <c r="B474" s="832" t="s">
        <v>2157</v>
      </c>
      <c r="C474" s="832" t="s">
        <v>580</v>
      </c>
      <c r="D474" s="832" t="s">
        <v>2145</v>
      </c>
      <c r="E474" s="832" t="s">
        <v>2154</v>
      </c>
      <c r="F474" s="832" t="s">
        <v>2213</v>
      </c>
      <c r="G474" s="832" t="s">
        <v>2214</v>
      </c>
      <c r="H474" s="849"/>
      <c r="I474" s="849"/>
      <c r="J474" s="832"/>
      <c r="K474" s="832"/>
      <c r="L474" s="849"/>
      <c r="M474" s="849"/>
      <c r="N474" s="832"/>
      <c r="O474" s="832"/>
      <c r="P474" s="849">
        <v>6</v>
      </c>
      <c r="Q474" s="849">
        <v>566.66000000000008</v>
      </c>
      <c r="R474" s="837"/>
      <c r="S474" s="850">
        <v>94.443333333333342</v>
      </c>
    </row>
    <row r="475" spans="1:19" ht="14.4" customHeight="1" x14ac:dyDescent="0.3">
      <c r="A475" s="831"/>
      <c r="B475" s="832" t="s">
        <v>2157</v>
      </c>
      <c r="C475" s="832" t="s">
        <v>580</v>
      </c>
      <c r="D475" s="832" t="s">
        <v>2145</v>
      </c>
      <c r="E475" s="832" t="s">
        <v>2154</v>
      </c>
      <c r="F475" s="832" t="s">
        <v>2217</v>
      </c>
      <c r="G475" s="832" t="s">
        <v>2218</v>
      </c>
      <c r="H475" s="849"/>
      <c r="I475" s="849"/>
      <c r="J475" s="832"/>
      <c r="K475" s="832"/>
      <c r="L475" s="849"/>
      <c r="M475" s="849"/>
      <c r="N475" s="832"/>
      <c r="O475" s="832"/>
      <c r="P475" s="849">
        <v>2</v>
      </c>
      <c r="Q475" s="849">
        <v>193.33</v>
      </c>
      <c r="R475" s="837"/>
      <c r="S475" s="850">
        <v>96.665000000000006</v>
      </c>
    </row>
    <row r="476" spans="1:19" ht="14.4" customHeight="1" x14ac:dyDescent="0.3">
      <c r="A476" s="831"/>
      <c r="B476" s="832" t="s">
        <v>2157</v>
      </c>
      <c r="C476" s="832" t="s">
        <v>580</v>
      </c>
      <c r="D476" s="832" t="s">
        <v>2145</v>
      </c>
      <c r="E476" s="832" t="s">
        <v>2154</v>
      </c>
      <c r="F476" s="832" t="s">
        <v>2238</v>
      </c>
      <c r="G476" s="832" t="s">
        <v>2239</v>
      </c>
      <c r="H476" s="849"/>
      <c r="I476" s="849"/>
      <c r="J476" s="832"/>
      <c r="K476" s="832"/>
      <c r="L476" s="849"/>
      <c r="M476" s="849"/>
      <c r="N476" s="832"/>
      <c r="O476" s="832"/>
      <c r="P476" s="849">
        <v>0</v>
      </c>
      <c r="Q476" s="849">
        <v>0</v>
      </c>
      <c r="R476" s="837"/>
      <c r="S476" s="850"/>
    </row>
    <row r="477" spans="1:19" ht="14.4" customHeight="1" x14ac:dyDescent="0.3">
      <c r="A477" s="831"/>
      <c r="B477" s="832" t="s">
        <v>2157</v>
      </c>
      <c r="C477" s="832" t="s">
        <v>580</v>
      </c>
      <c r="D477" s="832" t="s">
        <v>2145</v>
      </c>
      <c r="E477" s="832" t="s">
        <v>2154</v>
      </c>
      <c r="F477" s="832" t="s">
        <v>2225</v>
      </c>
      <c r="G477" s="832" t="s">
        <v>2226</v>
      </c>
      <c r="H477" s="849"/>
      <c r="I477" s="849"/>
      <c r="J477" s="832"/>
      <c r="K477" s="832"/>
      <c r="L477" s="849"/>
      <c r="M477" s="849"/>
      <c r="N477" s="832"/>
      <c r="O477" s="832"/>
      <c r="P477" s="849">
        <v>3</v>
      </c>
      <c r="Q477" s="849">
        <v>399.99</v>
      </c>
      <c r="R477" s="837"/>
      <c r="S477" s="850">
        <v>133.33000000000001</v>
      </c>
    </row>
    <row r="478" spans="1:19" ht="14.4" customHeight="1" x14ac:dyDescent="0.3">
      <c r="A478" s="831"/>
      <c r="B478" s="832" t="s">
        <v>2157</v>
      </c>
      <c r="C478" s="832" t="s">
        <v>580</v>
      </c>
      <c r="D478" s="832" t="s">
        <v>2145</v>
      </c>
      <c r="E478" s="832" t="s">
        <v>2154</v>
      </c>
      <c r="F478" s="832" t="s">
        <v>2155</v>
      </c>
      <c r="G478" s="832" t="s">
        <v>2156</v>
      </c>
      <c r="H478" s="849"/>
      <c r="I478" s="849"/>
      <c r="J478" s="832"/>
      <c r="K478" s="832"/>
      <c r="L478" s="849"/>
      <c r="M478" s="849"/>
      <c r="N478" s="832"/>
      <c r="O478" s="832"/>
      <c r="P478" s="849">
        <v>33</v>
      </c>
      <c r="Q478" s="849">
        <v>11366.67</v>
      </c>
      <c r="R478" s="837"/>
      <c r="S478" s="850">
        <v>344.44454545454545</v>
      </c>
    </row>
    <row r="479" spans="1:19" ht="14.4" customHeight="1" x14ac:dyDescent="0.3">
      <c r="A479" s="831"/>
      <c r="B479" s="832" t="s">
        <v>2242</v>
      </c>
      <c r="C479" s="832" t="s">
        <v>577</v>
      </c>
      <c r="D479" s="832" t="s">
        <v>1073</v>
      </c>
      <c r="E479" s="832" t="s">
        <v>2154</v>
      </c>
      <c r="F479" s="832" t="s">
        <v>2176</v>
      </c>
      <c r="G479" s="832" t="s">
        <v>2177</v>
      </c>
      <c r="H479" s="849">
        <v>3</v>
      </c>
      <c r="I479" s="849">
        <v>233.34</v>
      </c>
      <c r="J479" s="832"/>
      <c r="K479" s="832">
        <v>77.78</v>
      </c>
      <c r="L479" s="849"/>
      <c r="M479" s="849"/>
      <c r="N479" s="832"/>
      <c r="O479" s="832"/>
      <c r="P479" s="849"/>
      <c r="Q479" s="849"/>
      <c r="R479" s="837"/>
      <c r="S479" s="850"/>
    </row>
    <row r="480" spans="1:19" ht="14.4" customHeight="1" x14ac:dyDescent="0.3">
      <c r="A480" s="831"/>
      <c r="B480" s="832" t="s">
        <v>2242</v>
      </c>
      <c r="C480" s="832" t="s">
        <v>577</v>
      </c>
      <c r="D480" s="832" t="s">
        <v>1073</v>
      </c>
      <c r="E480" s="832" t="s">
        <v>2154</v>
      </c>
      <c r="F480" s="832" t="s">
        <v>2180</v>
      </c>
      <c r="G480" s="832" t="s">
        <v>2181</v>
      </c>
      <c r="H480" s="849">
        <v>6</v>
      </c>
      <c r="I480" s="849">
        <v>700</v>
      </c>
      <c r="J480" s="832"/>
      <c r="K480" s="832">
        <v>116.66666666666667</v>
      </c>
      <c r="L480" s="849"/>
      <c r="M480" s="849"/>
      <c r="N480" s="832"/>
      <c r="O480" s="832"/>
      <c r="P480" s="849"/>
      <c r="Q480" s="849"/>
      <c r="R480" s="837"/>
      <c r="S480" s="850"/>
    </row>
    <row r="481" spans="1:19" ht="14.4" customHeight="1" x14ac:dyDescent="0.3">
      <c r="A481" s="831"/>
      <c r="B481" s="832" t="s">
        <v>2242</v>
      </c>
      <c r="C481" s="832" t="s">
        <v>577</v>
      </c>
      <c r="D481" s="832" t="s">
        <v>1073</v>
      </c>
      <c r="E481" s="832" t="s">
        <v>2154</v>
      </c>
      <c r="F481" s="832" t="s">
        <v>2184</v>
      </c>
      <c r="G481" s="832" t="s">
        <v>2185</v>
      </c>
      <c r="H481" s="849">
        <v>7</v>
      </c>
      <c r="I481" s="849">
        <v>1477.7700000000002</v>
      </c>
      <c r="J481" s="832"/>
      <c r="K481" s="832">
        <v>211.11000000000004</v>
      </c>
      <c r="L481" s="849"/>
      <c r="M481" s="849"/>
      <c r="N481" s="832"/>
      <c r="O481" s="832"/>
      <c r="P481" s="849"/>
      <c r="Q481" s="849"/>
      <c r="R481" s="837"/>
      <c r="S481" s="850"/>
    </row>
    <row r="482" spans="1:19" ht="14.4" customHeight="1" x14ac:dyDescent="0.3">
      <c r="A482" s="831"/>
      <c r="B482" s="832" t="s">
        <v>2242</v>
      </c>
      <c r="C482" s="832" t="s">
        <v>577</v>
      </c>
      <c r="D482" s="832" t="s">
        <v>1073</v>
      </c>
      <c r="E482" s="832" t="s">
        <v>2154</v>
      </c>
      <c r="F482" s="832" t="s">
        <v>2186</v>
      </c>
      <c r="G482" s="832" t="s">
        <v>2187</v>
      </c>
      <c r="H482" s="849">
        <v>1</v>
      </c>
      <c r="I482" s="849">
        <v>583.33000000000004</v>
      </c>
      <c r="J482" s="832"/>
      <c r="K482" s="832">
        <v>583.33000000000004</v>
      </c>
      <c r="L482" s="849"/>
      <c r="M482" s="849"/>
      <c r="N482" s="832"/>
      <c r="O482" s="832"/>
      <c r="P482" s="849"/>
      <c r="Q482" s="849"/>
      <c r="R482" s="837"/>
      <c r="S482" s="850"/>
    </row>
    <row r="483" spans="1:19" ht="14.4" customHeight="1" x14ac:dyDescent="0.3">
      <c r="A483" s="831"/>
      <c r="B483" s="832" t="s">
        <v>2242</v>
      </c>
      <c r="C483" s="832" t="s">
        <v>577</v>
      </c>
      <c r="D483" s="832" t="s">
        <v>1073</v>
      </c>
      <c r="E483" s="832" t="s">
        <v>2154</v>
      </c>
      <c r="F483" s="832" t="s">
        <v>2193</v>
      </c>
      <c r="G483" s="832" t="s">
        <v>2194</v>
      </c>
      <c r="H483" s="849">
        <v>8</v>
      </c>
      <c r="I483" s="849">
        <v>400</v>
      </c>
      <c r="J483" s="832"/>
      <c r="K483" s="832">
        <v>50</v>
      </c>
      <c r="L483" s="849"/>
      <c r="M483" s="849"/>
      <c r="N483" s="832"/>
      <c r="O483" s="832"/>
      <c r="P483" s="849"/>
      <c r="Q483" s="849"/>
      <c r="R483" s="837"/>
      <c r="S483" s="850"/>
    </row>
    <row r="484" spans="1:19" ht="14.4" customHeight="1" x14ac:dyDescent="0.3">
      <c r="A484" s="831"/>
      <c r="B484" s="832" t="s">
        <v>2242</v>
      </c>
      <c r="C484" s="832" t="s">
        <v>577</v>
      </c>
      <c r="D484" s="832" t="s">
        <v>1073</v>
      </c>
      <c r="E484" s="832" t="s">
        <v>2154</v>
      </c>
      <c r="F484" s="832" t="s">
        <v>2245</v>
      </c>
      <c r="G484" s="832" t="s">
        <v>2246</v>
      </c>
      <c r="H484" s="849">
        <v>42</v>
      </c>
      <c r="I484" s="849">
        <v>0</v>
      </c>
      <c r="J484" s="832"/>
      <c r="K484" s="832">
        <v>0</v>
      </c>
      <c r="L484" s="849"/>
      <c r="M484" s="849"/>
      <c r="N484" s="832"/>
      <c r="O484" s="832"/>
      <c r="P484" s="849"/>
      <c r="Q484" s="849"/>
      <c r="R484" s="837"/>
      <c r="S484" s="850"/>
    </row>
    <row r="485" spans="1:19" ht="14.4" customHeight="1" x14ac:dyDescent="0.3">
      <c r="A485" s="831"/>
      <c r="B485" s="832" t="s">
        <v>2242</v>
      </c>
      <c r="C485" s="832" t="s">
        <v>577</v>
      </c>
      <c r="D485" s="832" t="s">
        <v>1073</v>
      </c>
      <c r="E485" s="832" t="s">
        <v>2154</v>
      </c>
      <c r="F485" s="832" t="s">
        <v>2213</v>
      </c>
      <c r="G485" s="832" t="s">
        <v>2214</v>
      </c>
      <c r="H485" s="849">
        <v>22</v>
      </c>
      <c r="I485" s="849">
        <v>2077.7799999999997</v>
      </c>
      <c r="J485" s="832"/>
      <c r="K485" s="832">
        <v>94.444545454545448</v>
      </c>
      <c r="L485" s="849"/>
      <c r="M485" s="849"/>
      <c r="N485" s="832"/>
      <c r="O485" s="832"/>
      <c r="P485" s="849"/>
      <c r="Q485" s="849"/>
      <c r="R485" s="837"/>
      <c r="S485" s="850"/>
    </row>
    <row r="486" spans="1:19" ht="14.4" customHeight="1" x14ac:dyDescent="0.3">
      <c r="A486" s="831"/>
      <c r="B486" s="832" t="s">
        <v>2242</v>
      </c>
      <c r="C486" s="832" t="s">
        <v>577</v>
      </c>
      <c r="D486" s="832" t="s">
        <v>1073</v>
      </c>
      <c r="E486" s="832" t="s">
        <v>2154</v>
      </c>
      <c r="F486" s="832" t="s">
        <v>2217</v>
      </c>
      <c r="G486" s="832" t="s">
        <v>2218</v>
      </c>
      <c r="H486" s="849">
        <v>6</v>
      </c>
      <c r="I486" s="849">
        <v>580</v>
      </c>
      <c r="J486" s="832"/>
      <c r="K486" s="832">
        <v>96.666666666666671</v>
      </c>
      <c r="L486" s="849"/>
      <c r="M486" s="849"/>
      <c r="N486" s="832"/>
      <c r="O486" s="832"/>
      <c r="P486" s="849"/>
      <c r="Q486" s="849"/>
      <c r="R486" s="837"/>
      <c r="S486" s="850"/>
    </row>
    <row r="487" spans="1:19" ht="14.4" customHeight="1" x14ac:dyDescent="0.3">
      <c r="A487" s="831"/>
      <c r="B487" s="832" t="s">
        <v>2242</v>
      </c>
      <c r="C487" s="832" t="s">
        <v>577</v>
      </c>
      <c r="D487" s="832" t="s">
        <v>1073</v>
      </c>
      <c r="E487" s="832" t="s">
        <v>2154</v>
      </c>
      <c r="F487" s="832" t="s">
        <v>2225</v>
      </c>
      <c r="G487" s="832" t="s">
        <v>2226</v>
      </c>
      <c r="H487" s="849">
        <v>2</v>
      </c>
      <c r="I487" s="849">
        <v>233.34</v>
      </c>
      <c r="J487" s="832"/>
      <c r="K487" s="832">
        <v>116.67</v>
      </c>
      <c r="L487" s="849"/>
      <c r="M487" s="849"/>
      <c r="N487" s="832"/>
      <c r="O487" s="832"/>
      <c r="P487" s="849"/>
      <c r="Q487" s="849"/>
      <c r="R487" s="837"/>
      <c r="S487" s="850"/>
    </row>
    <row r="488" spans="1:19" ht="14.4" customHeight="1" x14ac:dyDescent="0.3">
      <c r="A488" s="831"/>
      <c r="B488" s="832" t="s">
        <v>2242</v>
      </c>
      <c r="C488" s="832" t="s">
        <v>577</v>
      </c>
      <c r="D488" s="832" t="s">
        <v>1073</v>
      </c>
      <c r="E488" s="832" t="s">
        <v>2154</v>
      </c>
      <c r="F488" s="832" t="s">
        <v>2155</v>
      </c>
      <c r="G488" s="832" t="s">
        <v>2156</v>
      </c>
      <c r="H488" s="849">
        <v>42</v>
      </c>
      <c r="I488" s="849">
        <v>14466.660000000002</v>
      </c>
      <c r="J488" s="832"/>
      <c r="K488" s="832">
        <v>344.44428571428574</v>
      </c>
      <c r="L488" s="849"/>
      <c r="M488" s="849"/>
      <c r="N488" s="832"/>
      <c r="O488" s="832"/>
      <c r="P488" s="849"/>
      <c r="Q488" s="849"/>
      <c r="R488" s="837"/>
      <c r="S488" s="850"/>
    </row>
    <row r="489" spans="1:19" ht="14.4" customHeight="1" x14ac:dyDescent="0.3">
      <c r="A489" s="831"/>
      <c r="B489" s="832" t="s">
        <v>2242</v>
      </c>
      <c r="C489" s="832" t="s">
        <v>577</v>
      </c>
      <c r="D489" s="832" t="s">
        <v>1074</v>
      </c>
      <c r="E489" s="832" t="s">
        <v>2154</v>
      </c>
      <c r="F489" s="832" t="s">
        <v>2180</v>
      </c>
      <c r="G489" s="832" t="s">
        <v>2181</v>
      </c>
      <c r="H489" s="849">
        <v>72</v>
      </c>
      <c r="I489" s="849">
        <v>8399.99</v>
      </c>
      <c r="J489" s="832"/>
      <c r="K489" s="832">
        <v>116.66652777777777</v>
      </c>
      <c r="L489" s="849"/>
      <c r="M489" s="849"/>
      <c r="N489" s="832"/>
      <c r="O489" s="832"/>
      <c r="P489" s="849"/>
      <c r="Q489" s="849"/>
      <c r="R489" s="837"/>
      <c r="S489" s="850"/>
    </row>
    <row r="490" spans="1:19" ht="14.4" customHeight="1" x14ac:dyDescent="0.3">
      <c r="A490" s="831"/>
      <c r="B490" s="832" t="s">
        <v>2242</v>
      </c>
      <c r="C490" s="832" t="s">
        <v>577</v>
      </c>
      <c r="D490" s="832" t="s">
        <v>1074</v>
      </c>
      <c r="E490" s="832" t="s">
        <v>2154</v>
      </c>
      <c r="F490" s="832" t="s">
        <v>2184</v>
      </c>
      <c r="G490" s="832" t="s">
        <v>2185</v>
      </c>
      <c r="H490" s="849">
        <v>40</v>
      </c>
      <c r="I490" s="849">
        <v>8444.4499999999989</v>
      </c>
      <c r="J490" s="832"/>
      <c r="K490" s="832">
        <v>211.11124999999998</v>
      </c>
      <c r="L490" s="849"/>
      <c r="M490" s="849"/>
      <c r="N490" s="832"/>
      <c r="O490" s="832"/>
      <c r="P490" s="849"/>
      <c r="Q490" s="849"/>
      <c r="R490" s="837"/>
      <c r="S490" s="850"/>
    </row>
    <row r="491" spans="1:19" ht="14.4" customHeight="1" x14ac:dyDescent="0.3">
      <c r="A491" s="831"/>
      <c r="B491" s="832" t="s">
        <v>2242</v>
      </c>
      <c r="C491" s="832" t="s">
        <v>577</v>
      </c>
      <c r="D491" s="832" t="s">
        <v>1074</v>
      </c>
      <c r="E491" s="832" t="s">
        <v>2154</v>
      </c>
      <c r="F491" s="832" t="s">
        <v>2186</v>
      </c>
      <c r="G491" s="832" t="s">
        <v>2187</v>
      </c>
      <c r="H491" s="849">
        <v>5</v>
      </c>
      <c r="I491" s="849">
        <v>2916.67</v>
      </c>
      <c r="J491" s="832"/>
      <c r="K491" s="832">
        <v>583.33400000000006</v>
      </c>
      <c r="L491" s="849"/>
      <c r="M491" s="849"/>
      <c r="N491" s="832"/>
      <c r="O491" s="832"/>
      <c r="P491" s="849"/>
      <c r="Q491" s="849"/>
      <c r="R491" s="837"/>
      <c r="S491" s="850"/>
    </row>
    <row r="492" spans="1:19" ht="14.4" customHeight="1" x14ac:dyDescent="0.3">
      <c r="A492" s="831"/>
      <c r="B492" s="832" t="s">
        <v>2242</v>
      </c>
      <c r="C492" s="832" t="s">
        <v>577</v>
      </c>
      <c r="D492" s="832" t="s">
        <v>1074</v>
      </c>
      <c r="E492" s="832" t="s">
        <v>2154</v>
      </c>
      <c r="F492" s="832" t="s">
        <v>2188</v>
      </c>
      <c r="G492" s="832" t="s">
        <v>2189</v>
      </c>
      <c r="H492" s="849">
        <v>1</v>
      </c>
      <c r="I492" s="849">
        <v>466.67</v>
      </c>
      <c r="J492" s="832"/>
      <c r="K492" s="832">
        <v>466.67</v>
      </c>
      <c r="L492" s="849"/>
      <c r="M492" s="849"/>
      <c r="N492" s="832"/>
      <c r="O492" s="832"/>
      <c r="P492" s="849"/>
      <c r="Q492" s="849"/>
      <c r="R492" s="837"/>
      <c r="S492" s="850"/>
    </row>
    <row r="493" spans="1:19" ht="14.4" customHeight="1" x14ac:dyDescent="0.3">
      <c r="A493" s="831"/>
      <c r="B493" s="832" t="s">
        <v>2242</v>
      </c>
      <c r="C493" s="832" t="s">
        <v>577</v>
      </c>
      <c r="D493" s="832" t="s">
        <v>1074</v>
      </c>
      <c r="E493" s="832" t="s">
        <v>2154</v>
      </c>
      <c r="F493" s="832" t="s">
        <v>2193</v>
      </c>
      <c r="G493" s="832" t="s">
        <v>2194</v>
      </c>
      <c r="H493" s="849">
        <v>39</v>
      </c>
      <c r="I493" s="849">
        <v>1950</v>
      </c>
      <c r="J493" s="832"/>
      <c r="K493" s="832">
        <v>50</v>
      </c>
      <c r="L493" s="849"/>
      <c r="M493" s="849"/>
      <c r="N493" s="832"/>
      <c r="O493" s="832"/>
      <c r="P493" s="849"/>
      <c r="Q493" s="849"/>
      <c r="R493" s="837"/>
      <c r="S493" s="850"/>
    </row>
    <row r="494" spans="1:19" ht="14.4" customHeight="1" x14ac:dyDescent="0.3">
      <c r="A494" s="831"/>
      <c r="B494" s="832" t="s">
        <v>2242</v>
      </c>
      <c r="C494" s="832" t="s">
        <v>577</v>
      </c>
      <c r="D494" s="832" t="s">
        <v>1074</v>
      </c>
      <c r="E494" s="832" t="s">
        <v>2154</v>
      </c>
      <c r="F494" s="832" t="s">
        <v>2243</v>
      </c>
      <c r="G494" s="832" t="s">
        <v>2244</v>
      </c>
      <c r="H494" s="849">
        <v>1</v>
      </c>
      <c r="I494" s="849">
        <v>0</v>
      </c>
      <c r="J494" s="832"/>
      <c r="K494" s="832">
        <v>0</v>
      </c>
      <c r="L494" s="849"/>
      <c r="M494" s="849"/>
      <c r="N494" s="832"/>
      <c r="O494" s="832"/>
      <c r="P494" s="849"/>
      <c r="Q494" s="849"/>
      <c r="R494" s="837"/>
      <c r="S494" s="850"/>
    </row>
    <row r="495" spans="1:19" ht="14.4" customHeight="1" x14ac:dyDescent="0.3">
      <c r="A495" s="831"/>
      <c r="B495" s="832" t="s">
        <v>2242</v>
      </c>
      <c r="C495" s="832" t="s">
        <v>577</v>
      </c>
      <c r="D495" s="832" t="s">
        <v>1074</v>
      </c>
      <c r="E495" s="832" t="s">
        <v>2154</v>
      </c>
      <c r="F495" s="832" t="s">
        <v>2245</v>
      </c>
      <c r="G495" s="832" t="s">
        <v>2246</v>
      </c>
      <c r="H495" s="849">
        <v>176</v>
      </c>
      <c r="I495" s="849">
        <v>0</v>
      </c>
      <c r="J495" s="832"/>
      <c r="K495" s="832">
        <v>0</v>
      </c>
      <c r="L495" s="849"/>
      <c r="M495" s="849"/>
      <c r="N495" s="832"/>
      <c r="O495" s="832"/>
      <c r="P495" s="849"/>
      <c r="Q495" s="849"/>
      <c r="R495" s="837"/>
      <c r="S495" s="850"/>
    </row>
    <row r="496" spans="1:19" ht="14.4" customHeight="1" x14ac:dyDescent="0.3">
      <c r="A496" s="831"/>
      <c r="B496" s="832" t="s">
        <v>2242</v>
      </c>
      <c r="C496" s="832" t="s">
        <v>577</v>
      </c>
      <c r="D496" s="832" t="s">
        <v>1074</v>
      </c>
      <c r="E496" s="832" t="s">
        <v>2154</v>
      </c>
      <c r="F496" s="832" t="s">
        <v>2213</v>
      </c>
      <c r="G496" s="832" t="s">
        <v>2214</v>
      </c>
      <c r="H496" s="849">
        <v>36</v>
      </c>
      <c r="I496" s="849">
        <v>3400</v>
      </c>
      <c r="J496" s="832"/>
      <c r="K496" s="832">
        <v>94.444444444444443</v>
      </c>
      <c r="L496" s="849"/>
      <c r="M496" s="849"/>
      <c r="N496" s="832"/>
      <c r="O496" s="832"/>
      <c r="P496" s="849"/>
      <c r="Q496" s="849"/>
      <c r="R496" s="837"/>
      <c r="S496" s="850"/>
    </row>
    <row r="497" spans="1:19" ht="14.4" customHeight="1" x14ac:dyDescent="0.3">
      <c r="A497" s="831"/>
      <c r="B497" s="832" t="s">
        <v>2242</v>
      </c>
      <c r="C497" s="832" t="s">
        <v>577</v>
      </c>
      <c r="D497" s="832" t="s">
        <v>1074</v>
      </c>
      <c r="E497" s="832" t="s">
        <v>2154</v>
      </c>
      <c r="F497" s="832" t="s">
        <v>2217</v>
      </c>
      <c r="G497" s="832" t="s">
        <v>2218</v>
      </c>
      <c r="H497" s="849">
        <v>5</v>
      </c>
      <c r="I497" s="849">
        <v>483.34000000000003</v>
      </c>
      <c r="J497" s="832"/>
      <c r="K497" s="832">
        <v>96.668000000000006</v>
      </c>
      <c r="L497" s="849"/>
      <c r="M497" s="849"/>
      <c r="N497" s="832"/>
      <c r="O497" s="832"/>
      <c r="P497" s="849"/>
      <c r="Q497" s="849"/>
      <c r="R497" s="837"/>
      <c r="S497" s="850"/>
    </row>
    <row r="498" spans="1:19" ht="14.4" customHeight="1" x14ac:dyDescent="0.3">
      <c r="A498" s="831"/>
      <c r="B498" s="832" t="s">
        <v>2242</v>
      </c>
      <c r="C498" s="832" t="s">
        <v>577</v>
      </c>
      <c r="D498" s="832" t="s">
        <v>1074</v>
      </c>
      <c r="E498" s="832" t="s">
        <v>2154</v>
      </c>
      <c r="F498" s="832" t="s">
        <v>2225</v>
      </c>
      <c r="G498" s="832" t="s">
        <v>2226</v>
      </c>
      <c r="H498" s="849">
        <v>9</v>
      </c>
      <c r="I498" s="849">
        <v>1050</v>
      </c>
      <c r="J498" s="832"/>
      <c r="K498" s="832">
        <v>116.66666666666667</v>
      </c>
      <c r="L498" s="849"/>
      <c r="M498" s="849"/>
      <c r="N498" s="832"/>
      <c r="O498" s="832"/>
      <c r="P498" s="849"/>
      <c r="Q498" s="849"/>
      <c r="R498" s="837"/>
      <c r="S498" s="850"/>
    </row>
    <row r="499" spans="1:19" ht="14.4" customHeight="1" x14ac:dyDescent="0.3">
      <c r="A499" s="831"/>
      <c r="B499" s="832" t="s">
        <v>2242</v>
      </c>
      <c r="C499" s="832" t="s">
        <v>577</v>
      </c>
      <c r="D499" s="832" t="s">
        <v>1074</v>
      </c>
      <c r="E499" s="832" t="s">
        <v>2154</v>
      </c>
      <c r="F499" s="832" t="s">
        <v>2155</v>
      </c>
      <c r="G499" s="832" t="s">
        <v>2156</v>
      </c>
      <c r="H499" s="849">
        <v>184</v>
      </c>
      <c r="I499" s="849">
        <v>63377.770000000004</v>
      </c>
      <c r="J499" s="832"/>
      <c r="K499" s="832">
        <v>344.44440217391309</v>
      </c>
      <c r="L499" s="849"/>
      <c r="M499" s="849"/>
      <c r="N499" s="832"/>
      <c r="O499" s="832"/>
      <c r="P499" s="849"/>
      <c r="Q499" s="849"/>
      <c r="R499" s="837"/>
      <c r="S499" s="850"/>
    </row>
    <row r="500" spans="1:19" ht="14.4" customHeight="1" x14ac:dyDescent="0.3">
      <c r="A500" s="831"/>
      <c r="B500" s="832" t="s">
        <v>2242</v>
      </c>
      <c r="C500" s="832" t="s">
        <v>577</v>
      </c>
      <c r="D500" s="832" t="s">
        <v>1076</v>
      </c>
      <c r="E500" s="832" t="s">
        <v>2154</v>
      </c>
      <c r="F500" s="832" t="s">
        <v>2176</v>
      </c>
      <c r="G500" s="832" t="s">
        <v>2177</v>
      </c>
      <c r="H500" s="849"/>
      <c r="I500" s="849"/>
      <c r="J500" s="832"/>
      <c r="K500" s="832"/>
      <c r="L500" s="849">
        <v>1</v>
      </c>
      <c r="M500" s="849">
        <v>77.78</v>
      </c>
      <c r="N500" s="832">
        <v>1</v>
      </c>
      <c r="O500" s="832">
        <v>77.78</v>
      </c>
      <c r="P500" s="849">
        <v>23</v>
      </c>
      <c r="Q500" s="849">
        <v>1788.9</v>
      </c>
      <c r="R500" s="837">
        <v>22.999485728979174</v>
      </c>
      <c r="S500" s="850">
        <v>77.778260869565216</v>
      </c>
    </row>
    <row r="501" spans="1:19" ht="14.4" customHeight="1" x14ac:dyDescent="0.3">
      <c r="A501" s="831"/>
      <c r="B501" s="832" t="s">
        <v>2242</v>
      </c>
      <c r="C501" s="832" t="s">
        <v>577</v>
      </c>
      <c r="D501" s="832" t="s">
        <v>1076</v>
      </c>
      <c r="E501" s="832" t="s">
        <v>2154</v>
      </c>
      <c r="F501" s="832" t="s">
        <v>2180</v>
      </c>
      <c r="G501" s="832" t="s">
        <v>2181</v>
      </c>
      <c r="H501" s="849"/>
      <c r="I501" s="849"/>
      <c r="J501" s="832"/>
      <c r="K501" s="832"/>
      <c r="L501" s="849">
        <v>24</v>
      </c>
      <c r="M501" s="849">
        <v>2800</v>
      </c>
      <c r="N501" s="832">
        <v>1</v>
      </c>
      <c r="O501" s="832">
        <v>116.66666666666667</v>
      </c>
      <c r="P501" s="849">
        <v>38</v>
      </c>
      <c r="Q501" s="849">
        <v>4433.34</v>
      </c>
      <c r="R501" s="837">
        <v>1.5833357142857143</v>
      </c>
      <c r="S501" s="850">
        <v>116.66684210526316</v>
      </c>
    </row>
    <row r="502" spans="1:19" ht="14.4" customHeight="1" x14ac:dyDescent="0.3">
      <c r="A502" s="831"/>
      <c r="B502" s="832" t="s">
        <v>2242</v>
      </c>
      <c r="C502" s="832" t="s">
        <v>577</v>
      </c>
      <c r="D502" s="832" t="s">
        <v>1076</v>
      </c>
      <c r="E502" s="832" t="s">
        <v>2154</v>
      </c>
      <c r="F502" s="832" t="s">
        <v>2184</v>
      </c>
      <c r="G502" s="832" t="s">
        <v>2185</v>
      </c>
      <c r="H502" s="849">
        <v>4</v>
      </c>
      <c r="I502" s="849">
        <v>844.44</v>
      </c>
      <c r="J502" s="832"/>
      <c r="K502" s="832">
        <v>211.11</v>
      </c>
      <c r="L502" s="849"/>
      <c r="M502" s="849"/>
      <c r="N502" s="832"/>
      <c r="O502" s="832"/>
      <c r="P502" s="849">
        <v>2</v>
      </c>
      <c r="Q502" s="849">
        <v>444.44</v>
      </c>
      <c r="R502" s="837"/>
      <c r="S502" s="850">
        <v>222.22</v>
      </c>
    </row>
    <row r="503" spans="1:19" ht="14.4" customHeight="1" x14ac:dyDescent="0.3">
      <c r="A503" s="831"/>
      <c r="B503" s="832" t="s">
        <v>2242</v>
      </c>
      <c r="C503" s="832" t="s">
        <v>577</v>
      </c>
      <c r="D503" s="832" t="s">
        <v>1076</v>
      </c>
      <c r="E503" s="832" t="s">
        <v>2154</v>
      </c>
      <c r="F503" s="832" t="s">
        <v>2186</v>
      </c>
      <c r="G503" s="832" t="s">
        <v>2187</v>
      </c>
      <c r="H503" s="849">
        <v>2</v>
      </c>
      <c r="I503" s="849">
        <v>1166.6600000000001</v>
      </c>
      <c r="J503" s="832">
        <v>8.695606805270463E-2</v>
      </c>
      <c r="K503" s="832">
        <v>583.33000000000004</v>
      </c>
      <c r="L503" s="849">
        <v>23</v>
      </c>
      <c r="M503" s="849">
        <v>13416.66</v>
      </c>
      <c r="N503" s="832">
        <v>1</v>
      </c>
      <c r="O503" s="832">
        <v>583.33304347826083</v>
      </c>
      <c r="P503" s="849">
        <v>64</v>
      </c>
      <c r="Q503" s="849">
        <v>37333.33</v>
      </c>
      <c r="R503" s="837">
        <v>2.7826098298682385</v>
      </c>
      <c r="S503" s="850">
        <v>583.33328125000003</v>
      </c>
    </row>
    <row r="504" spans="1:19" ht="14.4" customHeight="1" x14ac:dyDescent="0.3">
      <c r="A504" s="831"/>
      <c r="B504" s="832" t="s">
        <v>2242</v>
      </c>
      <c r="C504" s="832" t="s">
        <v>577</v>
      </c>
      <c r="D504" s="832" t="s">
        <v>1076</v>
      </c>
      <c r="E504" s="832" t="s">
        <v>2154</v>
      </c>
      <c r="F504" s="832" t="s">
        <v>2188</v>
      </c>
      <c r="G504" s="832" t="s">
        <v>2189</v>
      </c>
      <c r="H504" s="849">
        <v>1</v>
      </c>
      <c r="I504" s="849">
        <v>466.67</v>
      </c>
      <c r="J504" s="832">
        <v>0.5</v>
      </c>
      <c r="K504" s="832">
        <v>466.67</v>
      </c>
      <c r="L504" s="849">
        <v>2</v>
      </c>
      <c r="M504" s="849">
        <v>933.34</v>
      </c>
      <c r="N504" s="832">
        <v>1</v>
      </c>
      <c r="O504" s="832">
        <v>466.67</v>
      </c>
      <c r="P504" s="849">
        <v>5</v>
      </c>
      <c r="Q504" s="849">
        <v>2333.34</v>
      </c>
      <c r="R504" s="837">
        <v>2.4999892857908157</v>
      </c>
      <c r="S504" s="850">
        <v>466.66800000000001</v>
      </c>
    </row>
    <row r="505" spans="1:19" ht="14.4" customHeight="1" x14ac:dyDescent="0.3">
      <c r="A505" s="831"/>
      <c r="B505" s="832" t="s">
        <v>2242</v>
      </c>
      <c r="C505" s="832" t="s">
        <v>577</v>
      </c>
      <c r="D505" s="832" t="s">
        <v>1076</v>
      </c>
      <c r="E505" s="832" t="s">
        <v>2154</v>
      </c>
      <c r="F505" s="832" t="s">
        <v>2193</v>
      </c>
      <c r="G505" s="832" t="s">
        <v>2194</v>
      </c>
      <c r="H505" s="849">
        <v>2</v>
      </c>
      <c r="I505" s="849">
        <v>100</v>
      </c>
      <c r="J505" s="832">
        <v>0.5</v>
      </c>
      <c r="K505" s="832">
        <v>50</v>
      </c>
      <c r="L505" s="849">
        <v>4</v>
      </c>
      <c r="M505" s="849">
        <v>200</v>
      </c>
      <c r="N505" s="832">
        <v>1</v>
      </c>
      <c r="O505" s="832">
        <v>50</v>
      </c>
      <c r="P505" s="849">
        <v>26</v>
      </c>
      <c r="Q505" s="849">
        <v>1588.88</v>
      </c>
      <c r="R505" s="837">
        <v>7.9444000000000008</v>
      </c>
      <c r="S505" s="850">
        <v>61.110769230769236</v>
      </c>
    </row>
    <row r="506" spans="1:19" ht="14.4" customHeight="1" x14ac:dyDescent="0.3">
      <c r="A506" s="831"/>
      <c r="B506" s="832" t="s">
        <v>2242</v>
      </c>
      <c r="C506" s="832" t="s">
        <v>577</v>
      </c>
      <c r="D506" s="832" t="s">
        <v>1076</v>
      </c>
      <c r="E506" s="832" t="s">
        <v>2154</v>
      </c>
      <c r="F506" s="832" t="s">
        <v>2245</v>
      </c>
      <c r="G506" s="832" t="s">
        <v>2246</v>
      </c>
      <c r="H506" s="849">
        <v>12</v>
      </c>
      <c r="I506" s="849">
        <v>0</v>
      </c>
      <c r="J506" s="832"/>
      <c r="K506" s="832">
        <v>0</v>
      </c>
      <c r="L506" s="849">
        <v>73</v>
      </c>
      <c r="M506" s="849">
        <v>0</v>
      </c>
      <c r="N506" s="832"/>
      <c r="O506" s="832">
        <v>0</v>
      </c>
      <c r="P506" s="849">
        <v>147</v>
      </c>
      <c r="Q506" s="849">
        <v>0</v>
      </c>
      <c r="R506" s="837"/>
      <c r="S506" s="850">
        <v>0</v>
      </c>
    </row>
    <row r="507" spans="1:19" ht="14.4" customHeight="1" x14ac:dyDescent="0.3">
      <c r="A507" s="831"/>
      <c r="B507" s="832" t="s">
        <v>2242</v>
      </c>
      <c r="C507" s="832" t="s">
        <v>577</v>
      </c>
      <c r="D507" s="832" t="s">
        <v>1076</v>
      </c>
      <c r="E507" s="832" t="s">
        <v>2154</v>
      </c>
      <c r="F507" s="832" t="s">
        <v>2209</v>
      </c>
      <c r="G507" s="832" t="s">
        <v>2210</v>
      </c>
      <c r="H507" s="849"/>
      <c r="I507" s="849"/>
      <c r="J507" s="832"/>
      <c r="K507" s="832"/>
      <c r="L507" s="849"/>
      <c r="M507" s="849"/>
      <c r="N507" s="832"/>
      <c r="O507" s="832"/>
      <c r="P507" s="849">
        <v>1</v>
      </c>
      <c r="Q507" s="849">
        <v>77.78</v>
      </c>
      <c r="R507" s="837"/>
      <c r="S507" s="850">
        <v>77.78</v>
      </c>
    </row>
    <row r="508" spans="1:19" ht="14.4" customHeight="1" x14ac:dyDescent="0.3">
      <c r="A508" s="831"/>
      <c r="B508" s="832" t="s">
        <v>2242</v>
      </c>
      <c r="C508" s="832" t="s">
        <v>577</v>
      </c>
      <c r="D508" s="832" t="s">
        <v>1076</v>
      </c>
      <c r="E508" s="832" t="s">
        <v>2154</v>
      </c>
      <c r="F508" s="832" t="s">
        <v>2213</v>
      </c>
      <c r="G508" s="832" t="s">
        <v>2214</v>
      </c>
      <c r="H508" s="849">
        <v>8</v>
      </c>
      <c r="I508" s="849">
        <v>755.55000000000007</v>
      </c>
      <c r="J508" s="832">
        <v>0.24242220061796727</v>
      </c>
      <c r="K508" s="832">
        <v>94.443750000000009</v>
      </c>
      <c r="L508" s="849">
        <v>33</v>
      </c>
      <c r="M508" s="849">
        <v>3116.67</v>
      </c>
      <c r="N508" s="832">
        <v>1</v>
      </c>
      <c r="O508" s="832">
        <v>94.444545454545462</v>
      </c>
      <c r="P508" s="849">
        <v>82</v>
      </c>
      <c r="Q508" s="849">
        <v>7744.4400000000005</v>
      </c>
      <c r="R508" s="837">
        <v>2.4848444012359345</v>
      </c>
      <c r="S508" s="850">
        <v>94.444390243902447</v>
      </c>
    </row>
    <row r="509" spans="1:19" ht="14.4" customHeight="1" x14ac:dyDescent="0.3">
      <c r="A509" s="831"/>
      <c r="B509" s="832" t="s">
        <v>2242</v>
      </c>
      <c r="C509" s="832" t="s">
        <v>577</v>
      </c>
      <c r="D509" s="832" t="s">
        <v>1076</v>
      </c>
      <c r="E509" s="832" t="s">
        <v>2154</v>
      </c>
      <c r="F509" s="832" t="s">
        <v>2217</v>
      </c>
      <c r="G509" s="832" t="s">
        <v>2218</v>
      </c>
      <c r="H509" s="849"/>
      <c r="I509" s="849"/>
      <c r="J509" s="832"/>
      <c r="K509" s="832"/>
      <c r="L509" s="849">
        <v>6</v>
      </c>
      <c r="M509" s="849">
        <v>580.01</v>
      </c>
      <c r="N509" s="832">
        <v>1</v>
      </c>
      <c r="O509" s="832">
        <v>96.668333333333337</v>
      </c>
      <c r="P509" s="849">
        <v>8</v>
      </c>
      <c r="Q509" s="849">
        <v>773.33</v>
      </c>
      <c r="R509" s="837">
        <v>1.333304598196583</v>
      </c>
      <c r="S509" s="850">
        <v>96.666250000000005</v>
      </c>
    </row>
    <row r="510" spans="1:19" ht="14.4" customHeight="1" x14ac:dyDescent="0.3">
      <c r="A510" s="831"/>
      <c r="B510" s="832" t="s">
        <v>2242</v>
      </c>
      <c r="C510" s="832" t="s">
        <v>577</v>
      </c>
      <c r="D510" s="832" t="s">
        <v>1076</v>
      </c>
      <c r="E510" s="832" t="s">
        <v>2154</v>
      </c>
      <c r="F510" s="832" t="s">
        <v>2225</v>
      </c>
      <c r="G510" s="832" t="s">
        <v>2226</v>
      </c>
      <c r="H510" s="849">
        <v>2</v>
      </c>
      <c r="I510" s="849">
        <v>233.33</v>
      </c>
      <c r="J510" s="832">
        <v>0.22221904761904762</v>
      </c>
      <c r="K510" s="832">
        <v>116.66500000000001</v>
      </c>
      <c r="L510" s="849">
        <v>9</v>
      </c>
      <c r="M510" s="849">
        <v>1050</v>
      </c>
      <c r="N510" s="832">
        <v>1</v>
      </c>
      <c r="O510" s="832">
        <v>116.66666666666667</v>
      </c>
      <c r="P510" s="849">
        <v>10</v>
      </c>
      <c r="Q510" s="849">
        <v>1333.33</v>
      </c>
      <c r="R510" s="837">
        <v>1.2698380952380952</v>
      </c>
      <c r="S510" s="850">
        <v>133.333</v>
      </c>
    </row>
    <row r="511" spans="1:19" ht="14.4" customHeight="1" x14ac:dyDescent="0.3">
      <c r="A511" s="831"/>
      <c r="B511" s="832" t="s">
        <v>2242</v>
      </c>
      <c r="C511" s="832" t="s">
        <v>577</v>
      </c>
      <c r="D511" s="832" t="s">
        <v>1076</v>
      </c>
      <c r="E511" s="832" t="s">
        <v>2154</v>
      </c>
      <c r="F511" s="832" t="s">
        <v>2155</v>
      </c>
      <c r="G511" s="832" t="s">
        <v>2156</v>
      </c>
      <c r="H511" s="849">
        <v>12</v>
      </c>
      <c r="I511" s="849">
        <v>4133.33</v>
      </c>
      <c r="J511" s="832">
        <v>0.1578945357877804</v>
      </c>
      <c r="K511" s="832">
        <v>344.44416666666666</v>
      </c>
      <c r="L511" s="849">
        <v>76</v>
      </c>
      <c r="M511" s="849">
        <v>26177.79</v>
      </c>
      <c r="N511" s="832">
        <v>1</v>
      </c>
      <c r="O511" s="832">
        <v>344.44460526315788</v>
      </c>
      <c r="P511" s="849">
        <v>159</v>
      </c>
      <c r="Q511" s="849">
        <v>54766.66</v>
      </c>
      <c r="R511" s="837">
        <v>2.0921040317001549</v>
      </c>
      <c r="S511" s="850">
        <v>344.44440251572331</v>
      </c>
    </row>
    <row r="512" spans="1:19" ht="14.4" customHeight="1" x14ac:dyDescent="0.3">
      <c r="A512" s="831"/>
      <c r="B512" s="832" t="s">
        <v>2242</v>
      </c>
      <c r="C512" s="832" t="s">
        <v>577</v>
      </c>
      <c r="D512" s="832" t="s">
        <v>1076</v>
      </c>
      <c r="E512" s="832" t="s">
        <v>2154</v>
      </c>
      <c r="F512" s="832" t="s">
        <v>2227</v>
      </c>
      <c r="G512" s="832" t="s">
        <v>2228</v>
      </c>
      <c r="H512" s="849"/>
      <c r="I512" s="849"/>
      <c r="J512" s="832"/>
      <c r="K512" s="832"/>
      <c r="L512" s="849"/>
      <c r="M512" s="849"/>
      <c r="N512" s="832"/>
      <c r="O512" s="832"/>
      <c r="P512" s="849">
        <v>2</v>
      </c>
      <c r="Q512" s="849">
        <v>1666.67</v>
      </c>
      <c r="R512" s="837"/>
      <c r="S512" s="850">
        <v>833.33500000000004</v>
      </c>
    </row>
    <row r="513" spans="1:19" ht="14.4" customHeight="1" x14ac:dyDescent="0.3">
      <c r="A513" s="831"/>
      <c r="B513" s="832" t="s">
        <v>2242</v>
      </c>
      <c r="C513" s="832" t="s">
        <v>577</v>
      </c>
      <c r="D513" s="832" t="s">
        <v>2135</v>
      </c>
      <c r="E513" s="832" t="s">
        <v>2154</v>
      </c>
      <c r="F513" s="832" t="s">
        <v>2176</v>
      </c>
      <c r="G513" s="832" t="s">
        <v>2177</v>
      </c>
      <c r="H513" s="849"/>
      <c r="I513" s="849"/>
      <c r="J513" s="832"/>
      <c r="K513" s="832"/>
      <c r="L513" s="849">
        <v>1</v>
      </c>
      <c r="M513" s="849">
        <v>77.78</v>
      </c>
      <c r="N513" s="832">
        <v>1</v>
      </c>
      <c r="O513" s="832">
        <v>77.78</v>
      </c>
      <c r="P513" s="849">
        <v>32</v>
      </c>
      <c r="Q513" s="849">
        <v>2488.8900000000003</v>
      </c>
      <c r="R513" s="837">
        <v>31.999100025713556</v>
      </c>
      <c r="S513" s="850">
        <v>77.77781250000001</v>
      </c>
    </row>
    <row r="514" spans="1:19" ht="14.4" customHeight="1" x14ac:dyDescent="0.3">
      <c r="A514" s="831"/>
      <c r="B514" s="832" t="s">
        <v>2242</v>
      </c>
      <c r="C514" s="832" t="s">
        <v>577</v>
      </c>
      <c r="D514" s="832" t="s">
        <v>2135</v>
      </c>
      <c r="E514" s="832" t="s">
        <v>2154</v>
      </c>
      <c r="F514" s="832" t="s">
        <v>2180</v>
      </c>
      <c r="G514" s="832" t="s">
        <v>2181</v>
      </c>
      <c r="H514" s="849"/>
      <c r="I514" s="849"/>
      <c r="J514" s="832"/>
      <c r="K514" s="832"/>
      <c r="L514" s="849">
        <v>2</v>
      </c>
      <c r="M514" s="849">
        <v>233.33</v>
      </c>
      <c r="N514" s="832">
        <v>1</v>
      </c>
      <c r="O514" s="832">
        <v>116.66500000000001</v>
      </c>
      <c r="P514" s="849">
        <v>64</v>
      </c>
      <c r="Q514" s="849">
        <v>7466.67</v>
      </c>
      <c r="R514" s="837">
        <v>32.000471435306217</v>
      </c>
      <c r="S514" s="850">
        <v>116.66671875</v>
      </c>
    </row>
    <row r="515" spans="1:19" ht="14.4" customHeight="1" x14ac:dyDescent="0.3">
      <c r="A515" s="831"/>
      <c r="B515" s="832" t="s">
        <v>2242</v>
      </c>
      <c r="C515" s="832" t="s">
        <v>577</v>
      </c>
      <c r="D515" s="832" t="s">
        <v>2135</v>
      </c>
      <c r="E515" s="832" t="s">
        <v>2154</v>
      </c>
      <c r="F515" s="832" t="s">
        <v>2184</v>
      </c>
      <c r="G515" s="832" t="s">
        <v>2185</v>
      </c>
      <c r="H515" s="849"/>
      <c r="I515" s="849"/>
      <c r="J515" s="832"/>
      <c r="K515" s="832"/>
      <c r="L515" s="849">
        <v>2</v>
      </c>
      <c r="M515" s="849">
        <v>422.22</v>
      </c>
      <c r="N515" s="832">
        <v>1</v>
      </c>
      <c r="O515" s="832">
        <v>211.11</v>
      </c>
      <c r="P515" s="849">
        <v>49</v>
      </c>
      <c r="Q515" s="849">
        <v>10888.89</v>
      </c>
      <c r="R515" s="837">
        <v>25.789612050589739</v>
      </c>
      <c r="S515" s="850">
        <v>222.22224489795917</v>
      </c>
    </row>
    <row r="516" spans="1:19" ht="14.4" customHeight="1" x14ac:dyDescent="0.3">
      <c r="A516" s="831"/>
      <c r="B516" s="832" t="s">
        <v>2242</v>
      </c>
      <c r="C516" s="832" t="s">
        <v>577</v>
      </c>
      <c r="D516" s="832" t="s">
        <v>2135</v>
      </c>
      <c r="E516" s="832" t="s">
        <v>2154</v>
      </c>
      <c r="F516" s="832" t="s">
        <v>2188</v>
      </c>
      <c r="G516" s="832" t="s">
        <v>2189</v>
      </c>
      <c r="H516" s="849"/>
      <c r="I516" s="849"/>
      <c r="J516" s="832"/>
      <c r="K516" s="832"/>
      <c r="L516" s="849"/>
      <c r="M516" s="849"/>
      <c r="N516" s="832"/>
      <c r="O516" s="832"/>
      <c r="P516" s="849">
        <v>1</v>
      </c>
      <c r="Q516" s="849">
        <v>466.67</v>
      </c>
      <c r="R516" s="837"/>
      <c r="S516" s="850">
        <v>466.67</v>
      </c>
    </row>
    <row r="517" spans="1:19" ht="14.4" customHeight="1" x14ac:dyDescent="0.3">
      <c r="A517" s="831"/>
      <c r="B517" s="832" t="s">
        <v>2242</v>
      </c>
      <c r="C517" s="832" t="s">
        <v>577</v>
      </c>
      <c r="D517" s="832" t="s">
        <v>2135</v>
      </c>
      <c r="E517" s="832" t="s">
        <v>2154</v>
      </c>
      <c r="F517" s="832" t="s">
        <v>2193</v>
      </c>
      <c r="G517" s="832" t="s">
        <v>2194</v>
      </c>
      <c r="H517" s="849"/>
      <c r="I517" s="849"/>
      <c r="J517" s="832"/>
      <c r="K517" s="832"/>
      <c r="L517" s="849">
        <v>3</v>
      </c>
      <c r="M517" s="849">
        <v>150</v>
      </c>
      <c r="N517" s="832">
        <v>1</v>
      </c>
      <c r="O517" s="832">
        <v>50</v>
      </c>
      <c r="P517" s="849">
        <v>29</v>
      </c>
      <c r="Q517" s="849">
        <v>1772.22</v>
      </c>
      <c r="R517" s="837">
        <v>11.8148</v>
      </c>
      <c r="S517" s="850">
        <v>61.111034482758619</v>
      </c>
    </row>
    <row r="518" spans="1:19" ht="14.4" customHeight="1" x14ac:dyDescent="0.3">
      <c r="A518" s="831"/>
      <c r="B518" s="832" t="s">
        <v>2242</v>
      </c>
      <c r="C518" s="832" t="s">
        <v>577</v>
      </c>
      <c r="D518" s="832" t="s">
        <v>2135</v>
      </c>
      <c r="E518" s="832" t="s">
        <v>2154</v>
      </c>
      <c r="F518" s="832" t="s">
        <v>2245</v>
      </c>
      <c r="G518" s="832" t="s">
        <v>2246</v>
      </c>
      <c r="H518" s="849">
        <v>1</v>
      </c>
      <c r="I518" s="849">
        <v>0</v>
      </c>
      <c r="J518" s="832"/>
      <c r="K518" s="832">
        <v>0</v>
      </c>
      <c r="L518" s="849">
        <v>6</v>
      </c>
      <c r="M518" s="849">
        <v>0</v>
      </c>
      <c r="N518" s="832"/>
      <c r="O518" s="832">
        <v>0</v>
      </c>
      <c r="P518" s="849">
        <v>172</v>
      </c>
      <c r="Q518" s="849">
        <v>0</v>
      </c>
      <c r="R518" s="837"/>
      <c r="S518" s="850">
        <v>0</v>
      </c>
    </row>
    <row r="519" spans="1:19" ht="14.4" customHeight="1" x14ac:dyDescent="0.3">
      <c r="A519" s="831"/>
      <c r="B519" s="832" t="s">
        <v>2242</v>
      </c>
      <c r="C519" s="832" t="s">
        <v>577</v>
      </c>
      <c r="D519" s="832" t="s">
        <v>2135</v>
      </c>
      <c r="E519" s="832" t="s">
        <v>2154</v>
      </c>
      <c r="F519" s="832" t="s">
        <v>2207</v>
      </c>
      <c r="G519" s="832" t="s">
        <v>2208</v>
      </c>
      <c r="H519" s="849"/>
      <c r="I519" s="849"/>
      <c r="J519" s="832"/>
      <c r="K519" s="832"/>
      <c r="L519" s="849"/>
      <c r="M519" s="849"/>
      <c r="N519" s="832"/>
      <c r="O519" s="832"/>
      <c r="P519" s="849">
        <v>2</v>
      </c>
      <c r="Q519" s="849">
        <v>117.78</v>
      </c>
      <c r="R519" s="837"/>
      <c r="S519" s="850">
        <v>58.89</v>
      </c>
    </row>
    <row r="520" spans="1:19" ht="14.4" customHeight="1" x14ac:dyDescent="0.3">
      <c r="A520" s="831"/>
      <c r="B520" s="832" t="s">
        <v>2242</v>
      </c>
      <c r="C520" s="832" t="s">
        <v>577</v>
      </c>
      <c r="D520" s="832" t="s">
        <v>2135</v>
      </c>
      <c r="E520" s="832" t="s">
        <v>2154</v>
      </c>
      <c r="F520" s="832" t="s">
        <v>2213</v>
      </c>
      <c r="G520" s="832" t="s">
        <v>2214</v>
      </c>
      <c r="H520" s="849"/>
      <c r="I520" s="849"/>
      <c r="J520" s="832"/>
      <c r="K520" s="832"/>
      <c r="L520" s="849">
        <v>2</v>
      </c>
      <c r="M520" s="849">
        <v>188.88</v>
      </c>
      <c r="N520" s="832">
        <v>1</v>
      </c>
      <c r="O520" s="832">
        <v>94.44</v>
      </c>
      <c r="P520" s="849">
        <v>67</v>
      </c>
      <c r="Q520" s="849">
        <v>6327.7899999999991</v>
      </c>
      <c r="R520" s="837">
        <v>33.501641253706055</v>
      </c>
      <c r="S520" s="850">
        <v>94.444626865671623</v>
      </c>
    </row>
    <row r="521" spans="1:19" ht="14.4" customHeight="1" x14ac:dyDescent="0.3">
      <c r="A521" s="831"/>
      <c r="B521" s="832" t="s">
        <v>2242</v>
      </c>
      <c r="C521" s="832" t="s">
        <v>577</v>
      </c>
      <c r="D521" s="832" t="s">
        <v>2135</v>
      </c>
      <c r="E521" s="832" t="s">
        <v>2154</v>
      </c>
      <c r="F521" s="832" t="s">
        <v>2217</v>
      </c>
      <c r="G521" s="832" t="s">
        <v>2218</v>
      </c>
      <c r="H521" s="849"/>
      <c r="I521" s="849"/>
      <c r="J521" s="832"/>
      <c r="K521" s="832"/>
      <c r="L521" s="849">
        <v>2</v>
      </c>
      <c r="M521" s="849">
        <v>193.33</v>
      </c>
      <c r="N521" s="832">
        <v>1</v>
      </c>
      <c r="O521" s="832">
        <v>96.665000000000006</v>
      </c>
      <c r="P521" s="849">
        <v>15</v>
      </c>
      <c r="Q521" s="849">
        <v>1450</v>
      </c>
      <c r="R521" s="837">
        <v>7.5001293125743542</v>
      </c>
      <c r="S521" s="850">
        <v>96.666666666666671</v>
      </c>
    </row>
    <row r="522" spans="1:19" ht="14.4" customHeight="1" x14ac:dyDescent="0.3">
      <c r="A522" s="831"/>
      <c r="B522" s="832" t="s">
        <v>2242</v>
      </c>
      <c r="C522" s="832" t="s">
        <v>577</v>
      </c>
      <c r="D522" s="832" t="s">
        <v>2135</v>
      </c>
      <c r="E522" s="832" t="s">
        <v>2154</v>
      </c>
      <c r="F522" s="832" t="s">
        <v>2225</v>
      </c>
      <c r="G522" s="832" t="s">
        <v>2226</v>
      </c>
      <c r="H522" s="849"/>
      <c r="I522" s="849"/>
      <c r="J522" s="832"/>
      <c r="K522" s="832"/>
      <c r="L522" s="849"/>
      <c r="M522" s="849"/>
      <c r="N522" s="832"/>
      <c r="O522" s="832"/>
      <c r="P522" s="849">
        <v>16</v>
      </c>
      <c r="Q522" s="849">
        <v>2133.33</v>
      </c>
      <c r="R522" s="837"/>
      <c r="S522" s="850">
        <v>133.333125</v>
      </c>
    </row>
    <row r="523" spans="1:19" ht="14.4" customHeight="1" x14ac:dyDescent="0.3">
      <c r="A523" s="831"/>
      <c r="B523" s="832" t="s">
        <v>2242</v>
      </c>
      <c r="C523" s="832" t="s">
        <v>577</v>
      </c>
      <c r="D523" s="832" t="s">
        <v>2135</v>
      </c>
      <c r="E523" s="832" t="s">
        <v>2154</v>
      </c>
      <c r="F523" s="832" t="s">
        <v>2155</v>
      </c>
      <c r="G523" s="832" t="s">
        <v>2156</v>
      </c>
      <c r="H523" s="849">
        <v>1</v>
      </c>
      <c r="I523" s="849">
        <v>344.44</v>
      </c>
      <c r="J523" s="832">
        <v>0.14285536537113613</v>
      </c>
      <c r="K523" s="832">
        <v>344.44</v>
      </c>
      <c r="L523" s="849">
        <v>7</v>
      </c>
      <c r="M523" s="849">
        <v>2411.1099999999997</v>
      </c>
      <c r="N523" s="832">
        <v>1</v>
      </c>
      <c r="O523" s="832">
        <v>344.44428571428568</v>
      </c>
      <c r="P523" s="849">
        <v>173</v>
      </c>
      <c r="Q523" s="849">
        <v>59588.89</v>
      </c>
      <c r="R523" s="837">
        <v>24.714297564192428</v>
      </c>
      <c r="S523" s="850">
        <v>344.44445086705201</v>
      </c>
    </row>
    <row r="524" spans="1:19" ht="14.4" customHeight="1" x14ac:dyDescent="0.3">
      <c r="A524" s="831"/>
      <c r="B524" s="832" t="s">
        <v>2242</v>
      </c>
      <c r="C524" s="832" t="s">
        <v>577</v>
      </c>
      <c r="D524" s="832" t="s">
        <v>2135</v>
      </c>
      <c r="E524" s="832" t="s">
        <v>2154</v>
      </c>
      <c r="F524" s="832" t="s">
        <v>2234</v>
      </c>
      <c r="G524" s="832" t="s">
        <v>2235</v>
      </c>
      <c r="H524" s="849"/>
      <c r="I524" s="849"/>
      <c r="J524" s="832"/>
      <c r="K524" s="832"/>
      <c r="L524" s="849"/>
      <c r="M524" s="849"/>
      <c r="N524" s="832"/>
      <c r="O524" s="832"/>
      <c r="P524" s="849">
        <v>4</v>
      </c>
      <c r="Q524" s="849">
        <v>466.66</v>
      </c>
      <c r="R524" s="837"/>
      <c r="S524" s="850">
        <v>116.66500000000001</v>
      </c>
    </row>
    <row r="525" spans="1:19" ht="14.4" customHeight="1" x14ac:dyDescent="0.3">
      <c r="A525" s="831"/>
      <c r="B525" s="832" t="s">
        <v>2242</v>
      </c>
      <c r="C525" s="832" t="s">
        <v>577</v>
      </c>
      <c r="D525" s="832" t="s">
        <v>2141</v>
      </c>
      <c r="E525" s="832" t="s">
        <v>2154</v>
      </c>
      <c r="F525" s="832" t="s">
        <v>2176</v>
      </c>
      <c r="G525" s="832" t="s">
        <v>2177</v>
      </c>
      <c r="H525" s="849">
        <v>2</v>
      </c>
      <c r="I525" s="849">
        <v>155.56</v>
      </c>
      <c r="J525" s="832"/>
      <c r="K525" s="832">
        <v>77.78</v>
      </c>
      <c r="L525" s="849"/>
      <c r="M525" s="849"/>
      <c r="N525" s="832"/>
      <c r="O525" s="832"/>
      <c r="P525" s="849"/>
      <c r="Q525" s="849"/>
      <c r="R525" s="837"/>
      <c r="S525" s="850"/>
    </row>
    <row r="526" spans="1:19" ht="14.4" customHeight="1" x14ac:dyDescent="0.3">
      <c r="A526" s="831"/>
      <c r="B526" s="832" t="s">
        <v>2242</v>
      </c>
      <c r="C526" s="832" t="s">
        <v>577</v>
      </c>
      <c r="D526" s="832" t="s">
        <v>2141</v>
      </c>
      <c r="E526" s="832" t="s">
        <v>2154</v>
      </c>
      <c r="F526" s="832" t="s">
        <v>2180</v>
      </c>
      <c r="G526" s="832" t="s">
        <v>2181</v>
      </c>
      <c r="H526" s="849">
        <v>21</v>
      </c>
      <c r="I526" s="849">
        <v>2450.0100000000002</v>
      </c>
      <c r="J526" s="832"/>
      <c r="K526" s="832">
        <v>116.66714285714286</v>
      </c>
      <c r="L526" s="849"/>
      <c r="M526" s="849"/>
      <c r="N526" s="832"/>
      <c r="O526" s="832"/>
      <c r="P526" s="849"/>
      <c r="Q526" s="849"/>
      <c r="R526" s="837"/>
      <c r="S526" s="850"/>
    </row>
    <row r="527" spans="1:19" ht="14.4" customHeight="1" x14ac:dyDescent="0.3">
      <c r="A527" s="831"/>
      <c r="B527" s="832" t="s">
        <v>2242</v>
      </c>
      <c r="C527" s="832" t="s">
        <v>577</v>
      </c>
      <c r="D527" s="832" t="s">
        <v>2141</v>
      </c>
      <c r="E527" s="832" t="s">
        <v>2154</v>
      </c>
      <c r="F527" s="832" t="s">
        <v>2184</v>
      </c>
      <c r="G527" s="832" t="s">
        <v>2185</v>
      </c>
      <c r="H527" s="849">
        <v>1</v>
      </c>
      <c r="I527" s="849">
        <v>211.11</v>
      </c>
      <c r="J527" s="832"/>
      <c r="K527" s="832">
        <v>211.11</v>
      </c>
      <c r="L527" s="849"/>
      <c r="M527" s="849"/>
      <c r="N527" s="832"/>
      <c r="O527" s="832"/>
      <c r="P527" s="849"/>
      <c r="Q527" s="849"/>
      <c r="R527" s="837"/>
      <c r="S527" s="850"/>
    </row>
    <row r="528" spans="1:19" ht="14.4" customHeight="1" x14ac:dyDescent="0.3">
      <c r="A528" s="831"/>
      <c r="B528" s="832" t="s">
        <v>2242</v>
      </c>
      <c r="C528" s="832" t="s">
        <v>577</v>
      </c>
      <c r="D528" s="832" t="s">
        <v>2141</v>
      </c>
      <c r="E528" s="832" t="s">
        <v>2154</v>
      </c>
      <c r="F528" s="832" t="s">
        <v>2186</v>
      </c>
      <c r="G528" s="832" t="s">
        <v>2187</v>
      </c>
      <c r="H528" s="849">
        <v>16</v>
      </c>
      <c r="I528" s="849">
        <v>9333.34</v>
      </c>
      <c r="J528" s="832"/>
      <c r="K528" s="832">
        <v>583.33375000000001</v>
      </c>
      <c r="L528" s="849"/>
      <c r="M528" s="849"/>
      <c r="N528" s="832"/>
      <c r="O528" s="832"/>
      <c r="P528" s="849"/>
      <c r="Q528" s="849"/>
      <c r="R528" s="837"/>
      <c r="S528" s="850"/>
    </row>
    <row r="529" spans="1:19" ht="14.4" customHeight="1" x14ac:dyDescent="0.3">
      <c r="A529" s="831"/>
      <c r="B529" s="832" t="s">
        <v>2242</v>
      </c>
      <c r="C529" s="832" t="s">
        <v>577</v>
      </c>
      <c r="D529" s="832" t="s">
        <v>2141</v>
      </c>
      <c r="E529" s="832" t="s">
        <v>2154</v>
      </c>
      <c r="F529" s="832" t="s">
        <v>2188</v>
      </c>
      <c r="G529" s="832" t="s">
        <v>2189</v>
      </c>
      <c r="H529" s="849">
        <v>1</v>
      </c>
      <c r="I529" s="849">
        <v>466.67</v>
      </c>
      <c r="J529" s="832"/>
      <c r="K529" s="832">
        <v>466.67</v>
      </c>
      <c r="L529" s="849"/>
      <c r="M529" s="849"/>
      <c r="N529" s="832"/>
      <c r="O529" s="832"/>
      <c r="P529" s="849"/>
      <c r="Q529" s="849"/>
      <c r="R529" s="837"/>
      <c r="S529" s="850"/>
    </row>
    <row r="530" spans="1:19" ht="14.4" customHeight="1" x14ac:dyDescent="0.3">
      <c r="A530" s="831"/>
      <c r="B530" s="832" t="s">
        <v>2242</v>
      </c>
      <c r="C530" s="832" t="s">
        <v>577</v>
      </c>
      <c r="D530" s="832" t="s">
        <v>2141</v>
      </c>
      <c r="E530" s="832" t="s">
        <v>2154</v>
      </c>
      <c r="F530" s="832" t="s">
        <v>2193</v>
      </c>
      <c r="G530" s="832" t="s">
        <v>2194</v>
      </c>
      <c r="H530" s="849">
        <v>4</v>
      </c>
      <c r="I530" s="849">
        <v>200</v>
      </c>
      <c r="J530" s="832"/>
      <c r="K530" s="832">
        <v>50</v>
      </c>
      <c r="L530" s="849"/>
      <c r="M530" s="849"/>
      <c r="N530" s="832"/>
      <c r="O530" s="832"/>
      <c r="P530" s="849"/>
      <c r="Q530" s="849"/>
      <c r="R530" s="837"/>
      <c r="S530" s="850"/>
    </row>
    <row r="531" spans="1:19" ht="14.4" customHeight="1" x14ac:dyDescent="0.3">
      <c r="A531" s="831"/>
      <c r="B531" s="832" t="s">
        <v>2242</v>
      </c>
      <c r="C531" s="832" t="s">
        <v>577</v>
      </c>
      <c r="D531" s="832" t="s">
        <v>2141</v>
      </c>
      <c r="E531" s="832" t="s">
        <v>2154</v>
      </c>
      <c r="F531" s="832" t="s">
        <v>2245</v>
      </c>
      <c r="G531" s="832" t="s">
        <v>2246</v>
      </c>
      <c r="H531" s="849">
        <v>56</v>
      </c>
      <c r="I531" s="849">
        <v>0</v>
      </c>
      <c r="J531" s="832"/>
      <c r="K531" s="832">
        <v>0</v>
      </c>
      <c r="L531" s="849"/>
      <c r="M531" s="849"/>
      <c r="N531" s="832"/>
      <c r="O531" s="832"/>
      <c r="P531" s="849"/>
      <c r="Q531" s="849"/>
      <c r="R531" s="837"/>
      <c r="S531" s="850"/>
    </row>
    <row r="532" spans="1:19" ht="14.4" customHeight="1" x14ac:dyDescent="0.3">
      <c r="A532" s="831"/>
      <c r="B532" s="832" t="s">
        <v>2242</v>
      </c>
      <c r="C532" s="832" t="s">
        <v>577</v>
      </c>
      <c r="D532" s="832" t="s">
        <v>2141</v>
      </c>
      <c r="E532" s="832" t="s">
        <v>2154</v>
      </c>
      <c r="F532" s="832" t="s">
        <v>2213</v>
      </c>
      <c r="G532" s="832" t="s">
        <v>2214</v>
      </c>
      <c r="H532" s="849">
        <v>27</v>
      </c>
      <c r="I532" s="849">
        <v>2549.9899999999998</v>
      </c>
      <c r="J532" s="832"/>
      <c r="K532" s="832">
        <v>94.444074074074067</v>
      </c>
      <c r="L532" s="849"/>
      <c r="M532" s="849"/>
      <c r="N532" s="832"/>
      <c r="O532" s="832"/>
      <c r="P532" s="849"/>
      <c r="Q532" s="849"/>
      <c r="R532" s="837"/>
      <c r="S532" s="850"/>
    </row>
    <row r="533" spans="1:19" ht="14.4" customHeight="1" x14ac:dyDescent="0.3">
      <c r="A533" s="831"/>
      <c r="B533" s="832" t="s">
        <v>2242</v>
      </c>
      <c r="C533" s="832" t="s">
        <v>577</v>
      </c>
      <c r="D533" s="832" t="s">
        <v>2141</v>
      </c>
      <c r="E533" s="832" t="s">
        <v>2154</v>
      </c>
      <c r="F533" s="832" t="s">
        <v>2217</v>
      </c>
      <c r="G533" s="832" t="s">
        <v>2218</v>
      </c>
      <c r="H533" s="849">
        <v>9</v>
      </c>
      <c r="I533" s="849">
        <v>870</v>
      </c>
      <c r="J533" s="832"/>
      <c r="K533" s="832">
        <v>96.666666666666671</v>
      </c>
      <c r="L533" s="849"/>
      <c r="M533" s="849"/>
      <c r="N533" s="832"/>
      <c r="O533" s="832"/>
      <c r="P533" s="849"/>
      <c r="Q533" s="849"/>
      <c r="R533" s="837"/>
      <c r="S533" s="850"/>
    </row>
    <row r="534" spans="1:19" ht="14.4" customHeight="1" x14ac:dyDescent="0.3">
      <c r="A534" s="831"/>
      <c r="B534" s="832" t="s">
        <v>2242</v>
      </c>
      <c r="C534" s="832" t="s">
        <v>577</v>
      </c>
      <c r="D534" s="832" t="s">
        <v>2141</v>
      </c>
      <c r="E534" s="832" t="s">
        <v>2154</v>
      </c>
      <c r="F534" s="832" t="s">
        <v>2221</v>
      </c>
      <c r="G534" s="832" t="s">
        <v>2222</v>
      </c>
      <c r="H534" s="849">
        <v>1</v>
      </c>
      <c r="I534" s="849">
        <v>1283.33</v>
      </c>
      <c r="J534" s="832"/>
      <c r="K534" s="832">
        <v>1283.33</v>
      </c>
      <c r="L534" s="849"/>
      <c r="M534" s="849"/>
      <c r="N534" s="832"/>
      <c r="O534" s="832"/>
      <c r="P534" s="849"/>
      <c r="Q534" s="849"/>
      <c r="R534" s="837"/>
      <c r="S534" s="850"/>
    </row>
    <row r="535" spans="1:19" ht="14.4" customHeight="1" x14ac:dyDescent="0.3">
      <c r="A535" s="831"/>
      <c r="B535" s="832" t="s">
        <v>2242</v>
      </c>
      <c r="C535" s="832" t="s">
        <v>577</v>
      </c>
      <c r="D535" s="832" t="s">
        <v>2141</v>
      </c>
      <c r="E535" s="832" t="s">
        <v>2154</v>
      </c>
      <c r="F535" s="832" t="s">
        <v>2225</v>
      </c>
      <c r="G535" s="832" t="s">
        <v>2226</v>
      </c>
      <c r="H535" s="849">
        <v>3</v>
      </c>
      <c r="I535" s="849">
        <v>350.01</v>
      </c>
      <c r="J535" s="832"/>
      <c r="K535" s="832">
        <v>116.67</v>
      </c>
      <c r="L535" s="849"/>
      <c r="M535" s="849"/>
      <c r="N535" s="832"/>
      <c r="O535" s="832"/>
      <c r="P535" s="849"/>
      <c r="Q535" s="849"/>
      <c r="R535" s="837"/>
      <c r="S535" s="850"/>
    </row>
    <row r="536" spans="1:19" ht="14.4" customHeight="1" x14ac:dyDescent="0.3">
      <c r="A536" s="831"/>
      <c r="B536" s="832" t="s">
        <v>2242</v>
      </c>
      <c r="C536" s="832" t="s">
        <v>577</v>
      </c>
      <c r="D536" s="832" t="s">
        <v>2141</v>
      </c>
      <c r="E536" s="832" t="s">
        <v>2154</v>
      </c>
      <c r="F536" s="832" t="s">
        <v>2155</v>
      </c>
      <c r="G536" s="832" t="s">
        <v>2156</v>
      </c>
      <c r="H536" s="849">
        <v>57</v>
      </c>
      <c r="I536" s="849">
        <v>19633.32</v>
      </c>
      <c r="J536" s="832"/>
      <c r="K536" s="832">
        <v>344.44421052631577</v>
      </c>
      <c r="L536" s="849"/>
      <c r="M536" s="849"/>
      <c r="N536" s="832"/>
      <c r="O536" s="832"/>
      <c r="P536" s="849"/>
      <c r="Q536" s="849"/>
      <c r="R536" s="837"/>
      <c r="S536" s="850"/>
    </row>
    <row r="537" spans="1:19" ht="14.4" customHeight="1" x14ac:dyDescent="0.3">
      <c r="A537" s="831"/>
      <c r="B537" s="832" t="s">
        <v>2242</v>
      </c>
      <c r="C537" s="832" t="s">
        <v>577</v>
      </c>
      <c r="D537" s="832" t="s">
        <v>1078</v>
      </c>
      <c r="E537" s="832" t="s">
        <v>2154</v>
      </c>
      <c r="F537" s="832" t="s">
        <v>2176</v>
      </c>
      <c r="G537" s="832" t="s">
        <v>2177</v>
      </c>
      <c r="H537" s="849">
        <v>19</v>
      </c>
      <c r="I537" s="849">
        <v>1477.78</v>
      </c>
      <c r="J537" s="832">
        <v>1.1874964843906946</v>
      </c>
      <c r="K537" s="832">
        <v>77.7778947368421</v>
      </c>
      <c r="L537" s="849">
        <v>16</v>
      </c>
      <c r="M537" s="849">
        <v>1244.45</v>
      </c>
      <c r="N537" s="832">
        <v>1</v>
      </c>
      <c r="O537" s="832">
        <v>77.778125000000003</v>
      </c>
      <c r="P537" s="849">
        <v>26</v>
      </c>
      <c r="Q537" s="849">
        <v>2022.2199999999998</v>
      </c>
      <c r="R537" s="837">
        <v>1.6249909598617862</v>
      </c>
      <c r="S537" s="850">
        <v>77.777692307692305</v>
      </c>
    </row>
    <row r="538" spans="1:19" ht="14.4" customHeight="1" x14ac:dyDescent="0.3">
      <c r="A538" s="831"/>
      <c r="B538" s="832" t="s">
        <v>2242</v>
      </c>
      <c r="C538" s="832" t="s">
        <v>577</v>
      </c>
      <c r="D538" s="832" t="s">
        <v>1078</v>
      </c>
      <c r="E538" s="832" t="s">
        <v>2154</v>
      </c>
      <c r="F538" s="832" t="s">
        <v>2180</v>
      </c>
      <c r="G538" s="832" t="s">
        <v>2181</v>
      </c>
      <c r="H538" s="849">
        <v>45</v>
      </c>
      <c r="I538" s="849">
        <v>5250.01</v>
      </c>
      <c r="J538" s="832">
        <v>1.250002380952381</v>
      </c>
      <c r="K538" s="832">
        <v>116.66688888888889</v>
      </c>
      <c r="L538" s="849">
        <v>36</v>
      </c>
      <c r="M538" s="849">
        <v>4200</v>
      </c>
      <c r="N538" s="832">
        <v>1</v>
      </c>
      <c r="O538" s="832">
        <v>116.66666666666667</v>
      </c>
      <c r="P538" s="849">
        <v>35</v>
      </c>
      <c r="Q538" s="849">
        <v>4083.34</v>
      </c>
      <c r="R538" s="837">
        <v>0.9722238095238096</v>
      </c>
      <c r="S538" s="850">
        <v>116.66685714285715</v>
      </c>
    </row>
    <row r="539" spans="1:19" ht="14.4" customHeight="1" x14ac:dyDescent="0.3">
      <c r="A539" s="831"/>
      <c r="B539" s="832" t="s">
        <v>2242</v>
      </c>
      <c r="C539" s="832" t="s">
        <v>577</v>
      </c>
      <c r="D539" s="832" t="s">
        <v>1078</v>
      </c>
      <c r="E539" s="832" t="s">
        <v>2154</v>
      </c>
      <c r="F539" s="832" t="s">
        <v>2184</v>
      </c>
      <c r="G539" s="832" t="s">
        <v>2185</v>
      </c>
      <c r="H539" s="849">
        <v>38</v>
      </c>
      <c r="I539" s="849">
        <v>8022.21</v>
      </c>
      <c r="J539" s="832">
        <v>1.9999925207921978</v>
      </c>
      <c r="K539" s="832">
        <v>211.11078947368421</v>
      </c>
      <c r="L539" s="849">
        <v>19</v>
      </c>
      <c r="M539" s="849">
        <v>4011.12</v>
      </c>
      <c r="N539" s="832">
        <v>1</v>
      </c>
      <c r="O539" s="832">
        <v>211.11157894736843</v>
      </c>
      <c r="P539" s="849">
        <v>41</v>
      </c>
      <c r="Q539" s="849">
        <v>9111.0999999999985</v>
      </c>
      <c r="R539" s="837">
        <v>2.2714603402540932</v>
      </c>
      <c r="S539" s="850">
        <v>222.22195121951216</v>
      </c>
    </row>
    <row r="540" spans="1:19" ht="14.4" customHeight="1" x14ac:dyDescent="0.3">
      <c r="A540" s="831"/>
      <c r="B540" s="832" t="s">
        <v>2242</v>
      </c>
      <c r="C540" s="832" t="s">
        <v>577</v>
      </c>
      <c r="D540" s="832" t="s">
        <v>1078</v>
      </c>
      <c r="E540" s="832" t="s">
        <v>2154</v>
      </c>
      <c r="F540" s="832" t="s">
        <v>2186</v>
      </c>
      <c r="G540" s="832" t="s">
        <v>2187</v>
      </c>
      <c r="H540" s="849">
        <v>1</v>
      </c>
      <c r="I540" s="849">
        <v>583.33000000000004</v>
      </c>
      <c r="J540" s="832">
        <v>0.33333142857142861</v>
      </c>
      <c r="K540" s="832">
        <v>583.33000000000004</v>
      </c>
      <c r="L540" s="849">
        <v>3</v>
      </c>
      <c r="M540" s="849">
        <v>1750</v>
      </c>
      <c r="N540" s="832">
        <v>1</v>
      </c>
      <c r="O540" s="832">
        <v>583.33333333333337</v>
      </c>
      <c r="P540" s="849">
        <v>6</v>
      </c>
      <c r="Q540" s="849">
        <v>3500</v>
      </c>
      <c r="R540" s="837">
        <v>2</v>
      </c>
      <c r="S540" s="850">
        <v>583.33333333333337</v>
      </c>
    </row>
    <row r="541" spans="1:19" ht="14.4" customHeight="1" x14ac:dyDescent="0.3">
      <c r="A541" s="831"/>
      <c r="B541" s="832" t="s">
        <v>2242</v>
      </c>
      <c r="C541" s="832" t="s">
        <v>577</v>
      </c>
      <c r="D541" s="832" t="s">
        <v>1078</v>
      </c>
      <c r="E541" s="832" t="s">
        <v>2154</v>
      </c>
      <c r="F541" s="832" t="s">
        <v>2188</v>
      </c>
      <c r="G541" s="832" t="s">
        <v>2189</v>
      </c>
      <c r="H541" s="849">
        <v>4</v>
      </c>
      <c r="I541" s="849">
        <v>1866.67</v>
      </c>
      <c r="J541" s="832">
        <v>1.3333261905272107</v>
      </c>
      <c r="K541" s="832">
        <v>466.66750000000002</v>
      </c>
      <c r="L541" s="849">
        <v>3</v>
      </c>
      <c r="M541" s="849">
        <v>1400.01</v>
      </c>
      <c r="N541" s="832">
        <v>1</v>
      </c>
      <c r="O541" s="832">
        <v>466.67</v>
      </c>
      <c r="P541" s="849">
        <v>1</v>
      </c>
      <c r="Q541" s="849">
        <v>466.67</v>
      </c>
      <c r="R541" s="837">
        <v>0.33333333333333337</v>
      </c>
      <c r="S541" s="850">
        <v>466.67</v>
      </c>
    </row>
    <row r="542" spans="1:19" ht="14.4" customHeight="1" x14ac:dyDescent="0.3">
      <c r="A542" s="831"/>
      <c r="B542" s="832" t="s">
        <v>2242</v>
      </c>
      <c r="C542" s="832" t="s">
        <v>577</v>
      </c>
      <c r="D542" s="832" t="s">
        <v>1078</v>
      </c>
      <c r="E542" s="832" t="s">
        <v>2154</v>
      </c>
      <c r="F542" s="832" t="s">
        <v>2193</v>
      </c>
      <c r="G542" s="832" t="s">
        <v>2194</v>
      </c>
      <c r="H542" s="849">
        <v>23</v>
      </c>
      <c r="I542" s="849">
        <v>1150</v>
      </c>
      <c r="J542" s="832">
        <v>0.63888888888888884</v>
      </c>
      <c r="K542" s="832">
        <v>50</v>
      </c>
      <c r="L542" s="849">
        <v>36</v>
      </c>
      <c r="M542" s="849">
        <v>1800</v>
      </c>
      <c r="N542" s="832">
        <v>1</v>
      </c>
      <c r="O542" s="832">
        <v>50</v>
      </c>
      <c r="P542" s="849">
        <v>38</v>
      </c>
      <c r="Q542" s="849">
        <v>2322.21</v>
      </c>
      <c r="R542" s="837">
        <v>1.2901166666666666</v>
      </c>
      <c r="S542" s="850">
        <v>61.110789473684214</v>
      </c>
    </row>
    <row r="543" spans="1:19" ht="14.4" customHeight="1" x14ac:dyDescent="0.3">
      <c r="A543" s="831"/>
      <c r="B543" s="832" t="s">
        <v>2242</v>
      </c>
      <c r="C543" s="832" t="s">
        <v>577</v>
      </c>
      <c r="D543" s="832" t="s">
        <v>1078</v>
      </c>
      <c r="E543" s="832" t="s">
        <v>2154</v>
      </c>
      <c r="F543" s="832" t="s">
        <v>2197</v>
      </c>
      <c r="G543" s="832" t="s">
        <v>2198</v>
      </c>
      <c r="H543" s="849"/>
      <c r="I543" s="849"/>
      <c r="J543" s="832"/>
      <c r="K543" s="832"/>
      <c r="L543" s="849"/>
      <c r="M543" s="849"/>
      <c r="N543" s="832"/>
      <c r="O543" s="832"/>
      <c r="P543" s="849">
        <v>3</v>
      </c>
      <c r="Q543" s="849">
        <v>383.34000000000003</v>
      </c>
      <c r="R543" s="837"/>
      <c r="S543" s="850">
        <v>127.78000000000002</v>
      </c>
    </row>
    <row r="544" spans="1:19" ht="14.4" customHeight="1" x14ac:dyDescent="0.3">
      <c r="A544" s="831"/>
      <c r="B544" s="832" t="s">
        <v>2242</v>
      </c>
      <c r="C544" s="832" t="s">
        <v>577</v>
      </c>
      <c r="D544" s="832" t="s">
        <v>1078</v>
      </c>
      <c r="E544" s="832" t="s">
        <v>2154</v>
      </c>
      <c r="F544" s="832" t="s">
        <v>2245</v>
      </c>
      <c r="G544" s="832" t="s">
        <v>2246</v>
      </c>
      <c r="H544" s="849">
        <v>143</v>
      </c>
      <c r="I544" s="849">
        <v>0</v>
      </c>
      <c r="J544" s="832"/>
      <c r="K544" s="832">
        <v>0</v>
      </c>
      <c r="L544" s="849">
        <v>152</v>
      </c>
      <c r="M544" s="849">
        <v>0</v>
      </c>
      <c r="N544" s="832"/>
      <c r="O544" s="832">
        <v>0</v>
      </c>
      <c r="P544" s="849">
        <v>181</v>
      </c>
      <c r="Q544" s="849">
        <v>0</v>
      </c>
      <c r="R544" s="837"/>
      <c r="S544" s="850">
        <v>0</v>
      </c>
    </row>
    <row r="545" spans="1:19" ht="14.4" customHeight="1" x14ac:dyDescent="0.3">
      <c r="A545" s="831"/>
      <c r="B545" s="832" t="s">
        <v>2242</v>
      </c>
      <c r="C545" s="832" t="s">
        <v>577</v>
      </c>
      <c r="D545" s="832" t="s">
        <v>1078</v>
      </c>
      <c r="E545" s="832" t="s">
        <v>2154</v>
      </c>
      <c r="F545" s="832" t="s">
        <v>2207</v>
      </c>
      <c r="G545" s="832" t="s">
        <v>2208</v>
      </c>
      <c r="H545" s="849">
        <v>1</v>
      </c>
      <c r="I545" s="849">
        <v>58.89</v>
      </c>
      <c r="J545" s="832"/>
      <c r="K545" s="832">
        <v>58.89</v>
      </c>
      <c r="L545" s="849"/>
      <c r="M545" s="849"/>
      <c r="N545" s="832"/>
      <c r="O545" s="832"/>
      <c r="P545" s="849"/>
      <c r="Q545" s="849"/>
      <c r="R545" s="837"/>
      <c r="S545" s="850"/>
    </row>
    <row r="546" spans="1:19" ht="14.4" customHeight="1" x14ac:dyDescent="0.3">
      <c r="A546" s="831"/>
      <c r="B546" s="832" t="s">
        <v>2242</v>
      </c>
      <c r="C546" s="832" t="s">
        <v>577</v>
      </c>
      <c r="D546" s="832" t="s">
        <v>1078</v>
      </c>
      <c r="E546" s="832" t="s">
        <v>2154</v>
      </c>
      <c r="F546" s="832" t="s">
        <v>2209</v>
      </c>
      <c r="G546" s="832" t="s">
        <v>2210</v>
      </c>
      <c r="H546" s="849"/>
      <c r="I546" s="849"/>
      <c r="J546" s="832"/>
      <c r="K546" s="832"/>
      <c r="L546" s="849">
        <v>1</v>
      </c>
      <c r="M546" s="849">
        <v>77.78</v>
      </c>
      <c r="N546" s="832">
        <v>1</v>
      </c>
      <c r="O546" s="832">
        <v>77.78</v>
      </c>
      <c r="P546" s="849"/>
      <c r="Q546" s="849"/>
      <c r="R546" s="837"/>
      <c r="S546" s="850"/>
    </row>
    <row r="547" spans="1:19" ht="14.4" customHeight="1" x14ac:dyDescent="0.3">
      <c r="A547" s="831"/>
      <c r="B547" s="832" t="s">
        <v>2242</v>
      </c>
      <c r="C547" s="832" t="s">
        <v>577</v>
      </c>
      <c r="D547" s="832" t="s">
        <v>1078</v>
      </c>
      <c r="E547" s="832" t="s">
        <v>2154</v>
      </c>
      <c r="F547" s="832" t="s">
        <v>2213</v>
      </c>
      <c r="G547" s="832" t="s">
        <v>2214</v>
      </c>
      <c r="H547" s="849">
        <v>59</v>
      </c>
      <c r="I547" s="849">
        <v>5572.21</v>
      </c>
      <c r="J547" s="832">
        <v>1.1346131526274101</v>
      </c>
      <c r="K547" s="832">
        <v>94.444237288135596</v>
      </c>
      <c r="L547" s="849">
        <v>52</v>
      </c>
      <c r="M547" s="849">
        <v>4911.1099999999997</v>
      </c>
      <c r="N547" s="832">
        <v>1</v>
      </c>
      <c r="O547" s="832">
        <v>94.444423076923073</v>
      </c>
      <c r="P547" s="849">
        <v>77</v>
      </c>
      <c r="Q547" s="849">
        <v>7272.2300000000005</v>
      </c>
      <c r="R547" s="837">
        <v>1.4807711494957354</v>
      </c>
      <c r="S547" s="850">
        <v>94.444545454545462</v>
      </c>
    </row>
    <row r="548" spans="1:19" ht="14.4" customHeight="1" x14ac:dyDescent="0.3">
      <c r="A548" s="831"/>
      <c r="B548" s="832" t="s">
        <v>2242</v>
      </c>
      <c r="C548" s="832" t="s">
        <v>577</v>
      </c>
      <c r="D548" s="832" t="s">
        <v>1078</v>
      </c>
      <c r="E548" s="832" t="s">
        <v>2154</v>
      </c>
      <c r="F548" s="832" t="s">
        <v>2217</v>
      </c>
      <c r="G548" s="832" t="s">
        <v>2218</v>
      </c>
      <c r="H548" s="849">
        <v>7</v>
      </c>
      <c r="I548" s="849">
        <v>676.68</v>
      </c>
      <c r="J548" s="832">
        <v>0.77779310344827579</v>
      </c>
      <c r="K548" s="832">
        <v>96.668571428571425</v>
      </c>
      <c r="L548" s="849">
        <v>9</v>
      </c>
      <c r="M548" s="849">
        <v>870</v>
      </c>
      <c r="N548" s="832">
        <v>1</v>
      </c>
      <c r="O548" s="832">
        <v>96.666666666666671</v>
      </c>
      <c r="P548" s="849">
        <v>3</v>
      </c>
      <c r="Q548" s="849">
        <v>290</v>
      </c>
      <c r="R548" s="837">
        <v>0.33333333333333331</v>
      </c>
      <c r="S548" s="850">
        <v>96.666666666666671</v>
      </c>
    </row>
    <row r="549" spans="1:19" ht="14.4" customHeight="1" x14ac:dyDescent="0.3">
      <c r="A549" s="831"/>
      <c r="B549" s="832" t="s">
        <v>2242</v>
      </c>
      <c r="C549" s="832" t="s">
        <v>577</v>
      </c>
      <c r="D549" s="832" t="s">
        <v>1078</v>
      </c>
      <c r="E549" s="832" t="s">
        <v>2154</v>
      </c>
      <c r="F549" s="832" t="s">
        <v>2225</v>
      </c>
      <c r="G549" s="832" t="s">
        <v>2226</v>
      </c>
      <c r="H549" s="849">
        <v>6</v>
      </c>
      <c r="I549" s="849">
        <v>700</v>
      </c>
      <c r="J549" s="832">
        <v>0.7500026785809949</v>
      </c>
      <c r="K549" s="832">
        <v>116.66666666666667</v>
      </c>
      <c r="L549" s="849">
        <v>8</v>
      </c>
      <c r="M549" s="849">
        <v>933.33</v>
      </c>
      <c r="N549" s="832">
        <v>1</v>
      </c>
      <c r="O549" s="832">
        <v>116.66625000000001</v>
      </c>
      <c r="P549" s="849">
        <v>18</v>
      </c>
      <c r="Q549" s="849">
        <v>2400.0100000000002</v>
      </c>
      <c r="R549" s="837">
        <v>2.5714484694588196</v>
      </c>
      <c r="S549" s="850">
        <v>133.33388888888891</v>
      </c>
    </row>
    <row r="550" spans="1:19" ht="14.4" customHeight="1" x14ac:dyDescent="0.3">
      <c r="A550" s="831"/>
      <c r="B550" s="832" t="s">
        <v>2242</v>
      </c>
      <c r="C550" s="832" t="s">
        <v>577</v>
      </c>
      <c r="D550" s="832" t="s">
        <v>1078</v>
      </c>
      <c r="E550" s="832" t="s">
        <v>2154</v>
      </c>
      <c r="F550" s="832" t="s">
        <v>2155</v>
      </c>
      <c r="G550" s="832" t="s">
        <v>2156</v>
      </c>
      <c r="H550" s="849">
        <v>147</v>
      </c>
      <c r="I550" s="849">
        <v>50633.33</v>
      </c>
      <c r="J550" s="832">
        <v>0.96078443278642001</v>
      </c>
      <c r="K550" s="832">
        <v>344.44442176870751</v>
      </c>
      <c r="L550" s="849">
        <v>153</v>
      </c>
      <c r="M550" s="849">
        <v>52699.99</v>
      </c>
      <c r="N550" s="832">
        <v>1</v>
      </c>
      <c r="O550" s="832">
        <v>344.4443790849673</v>
      </c>
      <c r="P550" s="849">
        <v>183</v>
      </c>
      <c r="Q550" s="849">
        <v>63033.34</v>
      </c>
      <c r="R550" s="837">
        <v>1.1960787848346841</v>
      </c>
      <c r="S550" s="850">
        <v>344.44448087431692</v>
      </c>
    </row>
    <row r="551" spans="1:19" ht="14.4" customHeight="1" x14ac:dyDescent="0.3">
      <c r="A551" s="831"/>
      <c r="B551" s="832" t="s">
        <v>2242</v>
      </c>
      <c r="C551" s="832" t="s">
        <v>577</v>
      </c>
      <c r="D551" s="832" t="s">
        <v>1079</v>
      </c>
      <c r="E551" s="832" t="s">
        <v>2154</v>
      </c>
      <c r="F551" s="832" t="s">
        <v>2176</v>
      </c>
      <c r="G551" s="832" t="s">
        <v>2177</v>
      </c>
      <c r="H551" s="849">
        <v>9</v>
      </c>
      <c r="I551" s="849">
        <v>700.01</v>
      </c>
      <c r="J551" s="832">
        <v>0.6000068571232654</v>
      </c>
      <c r="K551" s="832">
        <v>77.778888888888886</v>
      </c>
      <c r="L551" s="849">
        <v>15</v>
      </c>
      <c r="M551" s="849">
        <v>1166.6699999999998</v>
      </c>
      <c r="N551" s="832">
        <v>1</v>
      </c>
      <c r="O551" s="832">
        <v>77.777999999999992</v>
      </c>
      <c r="P551" s="849">
        <v>22</v>
      </c>
      <c r="Q551" s="849">
        <v>1711.11</v>
      </c>
      <c r="R551" s="837">
        <v>1.4666615238242178</v>
      </c>
      <c r="S551" s="850">
        <v>77.777727272727262</v>
      </c>
    </row>
    <row r="552" spans="1:19" ht="14.4" customHeight="1" x14ac:dyDescent="0.3">
      <c r="A552" s="831"/>
      <c r="B552" s="832" t="s">
        <v>2242</v>
      </c>
      <c r="C552" s="832" t="s">
        <v>577</v>
      </c>
      <c r="D552" s="832" t="s">
        <v>1079</v>
      </c>
      <c r="E552" s="832" t="s">
        <v>2154</v>
      </c>
      <c r="F552" s="832" t="s">
        <v>2180</v>
      </c>
      <c r="G552" s="832" t="s">
        <v>2181</v>
      </c>
      <c r="H552" s="849">
        <v>26</v>
      </c>
      <c r="I552" s="849">
        <v>3033.33</v>
      </c>
      <c r="J552" s="832">
        <v>0.92856946064340751</v>
      </c>
      <c r="K552" s="832">
        <v>116.66653846153847</v>
      </c>
      <c r="L552" s="849">
        <v>28</v>
      </c>
      <c r="M552" s="849">
        <v>3266.67</v>
      </c>
      <c r="N552" s="832">
        <v>1</v>
      </c>
      <c r="O552" s="832">
        <v>116.66678571428572</v>
      </c>
      <c r="P552" s="849">
        <v>50</v>
      </c>
      <c r="Q552" s="849">
        <v>5833.34</v>
      </c>
      <c r="R552" s="837">
        <v>1.7857145043729548</v>
      </c>
      <c r="S552" s="850">
        <v>116.66680000000001</v>
      </c>
    </row>
    <row r="553" spans="1:19" ht="14.4" customHeight="1" x14ac:dyDescent="0.3">
      <c r="A553" s="831"/>
      <c r="B553" s="832" t="s">
        <v>2242</v>
      </c>
      <c r="C553" s="832" t="s">
        <v>577</v>
      </c>
      <c r="D553" s="832" t="s">
        <v>1079</v>
      </c>
      <c r="E553" s="832" t="s">
        <v>2154</v>
      </c>
      <c r="F553" s="832" t="s">
        <v>2184</v>
      </c>
      <c r="G553" s="832" t="s">
        <v>2185</v>
      </c>
      <c r="H553" s="849">
        <v>20</v>
      </c>
      <c r="I553" s="849">
        <v>4222.22</v>
      </c>
      <c r="J553" s="832">
        <v>1.0526313165183703</v>
      </c>
      <c r="K553" s="832">
        <v>211.11100000000002</v>
      </c>
      <c r="L553" s="849">
        <v>19</v>
      </c>
      <c r="M553" s="849">
        <v>4011.11</v>
      </c>
      <c r="N553" s="832">
        <v>1</v>
      </c>
      <c r="O553" s="832">
        <v>211.11105263157896</v>
      </c>
      <c r="P553" s="849">
        <v>8</v>
      </c>
      <c r="Q553" s="849">
        <v>1777.7799999999997</v>
      </c>
      <c r="R553" s="837">
        <v>0.4432139731894662</v>
      </c>
      <c r="S553" s="850">
        <v>222.22249999999997</v>
      </c>
    </row>
    <row r="554" spans="1:19" ht="14.4" customHeight="1" x14ac:dyDescent="0.3">
      <c r="A554" s="831"/>
      <c r="B554" s="832" t="s">
        <v>2242</v>
      </c>
      <c r="C554" s="832" t="s">
        <v>577</v>
      </c>
      <c r="D554" s="832" t="s">
        <v>1079</v>
      </c>
      <c r="E554" s="832" t="s">
        <v>2154</v>
      </c>
      <c r="F554" s="832" t="s">
        <v>2186</v>
      </c>
      <c r="G554" s="832" t="s">
        <v>2187</v>
      </c>
      <c r="H554" s="849">
        <v>16</v>
      </c>
      <c r="I554" s="849">
        <v>9333.33</v>
      </c>
      <c r="J554" s="832">
        <v>0.55172415831493926</v>
      </c>
      <c r="K554" s="832">
        <v>583.333125</v>
      </c>
      <c r="L554" s="849">
        <v>29</v>
      </c>
      <c r="M554" s="849">
        <v>16916.66</v>
      </c>
      <c r="N554" s="832">
        <v>1</v>
      </c>
      <c r="O554" s="832">
        <v>583.33310344827589</v>
      </c>
      <c r="P554" s="849">
        <v>51</v>
      </c>
      <c r="Q554" s="849">
        <v>29750.009999999995</v>
      </c>
      <c r="R554" s="837">
        <v>1.7586219738411717</v>
      </c>
      <c r="S554" s="850">
        <v>583.33352941176463</v>
      </c>
    </row>
    <row r="555" spans="1:19" ht="14.4" customHeight="1" x14ac:dyDescent="0.3">
      <c r="A555" s="831"/>
      <c r="B555" s="832" t="s">
        <v>2242</v>
      </c>
      <c r="C555" s="832" t="s">
        <v>577</v>
      </c>
      <c r="D555" s="832" t="s">
        <v>1079</v>
      </c>
      <c r="E555" s="832" t="s">
        <v>2154</v>
      </c>
      <c r="F555" s="832" t="s">
        <v>2188</v>
      </c>
      <c r="G555" s="832" t="s">
        <v>2189</v>
      </c>
      <c r="H555" s="849">
        <v>3</v>
      </c>
      <c r="I555" s="849">
        <v>1400.01</v>
      </c>
      <c r="J555" s="832">
        <v>0.75000401784996806</v>
      </c>
      <c r="K555" s="832">
        <v>466.67</v>
      </c>
      <c r="L555" s="849">
        <v>4</v>
      </c>
      <c r="M555" s="849">
        <v>1866.67</v>
      </c>
      <c r="N555" s="832">
        <v>1</v>
      </c>
      <c r="O555" s="832">
        <v>466.66750000000002</v>
      </c>
      <c r="P555" s="849">
        <v>6</v>
      </c>
      <c r="Q555" s="849">
        <v>2800.01</v>
      </c>
      <c r="R555" s="837">
        <v>1.5000026785666454</v>
      </c>
      <c r="S555" s="850">
        <v>466.66833333333335</v>
      </c>
    </row>
    <row r="556" spans="1:19" ht="14.4" customHeight="1" x14ac:dyDescent="0.3">
      <c r="A556" s="831"/>
      <c r="B556" s="832" t="s">
        <v>2242</v>
      </c>
      <c r="C556" s="832" t="s">
        <v>577</v>
      </c>
      <c r="D556" s="832" t="s">
        <v>1079</v>
      </c>
      <c r="E556" s="832" t="s">
        <v>2154</v>
      </c>
      <c r="F556" s="832" t="s">
        <v>2191</v>
      </c>
      <c r="G556" s="832" t="s">
        <v>2192</v>
      </c>
      <c r="H556" s="849"/>
      <c r="I556" s="849"/>
      <c r="J556" s="832"/>
      <c r="K556" s="832"/>
      <c r="L556" s="849"/>
      <c r="M556" s="849"/>
      <c r="N556" s="832"/>
      <c r="O556" s="832"/>
      <c r="P556" s="849">
        <v>1</v>
      </c>
      <c r="Q556" s="849">
        <v>666.67</v>
      </c>
      <c r="R556" s="837"/>
      <c r="S556" s="850">
        <v>666.67</v>
      </c>
    </row>
    <row r="557" spans="1:19" ht="14.4" customHeight="1" x14ac:dyDescent="0.3">
      <c r="A557" s="831"/>
      <c r="B557" s="832" t="s">
        <v>2242</v>
      </c>
      <c r="C557" s="832" t="s">
        <v>577</v>
      </c>
      <c r="D557" s="832" t="s">
        <v>1079</v>
      </c>
      <c r="E557" s="832" t="s">
        <v>2154</v>
      </c>
      <c r="F557" s="832" t="s">
        <v>2193</v>
      </c>
      <c r="G557" s="832" t="s">
        <v>2194</v>
      </c>
      <c r="H557" s="849">
        <v>35</v>
      </c>
      <c r="I557" s="849">
        <v>1750</v>
      </c>
      <c r="J557" s="832">
        <v>0.63636363636363635</v>
      </c>
      <c r="K557" s="832">
        <v>50</v>
      </c>
      <c r="L557" s="849">
        <v>55</v>
      </c>
      <c r="M557" s="849">
        <v>2750</v>
      </c>
      <c r="N557" s="832">
        <v>1</v>
      </c>
      <c r="O557" s="832">
        <v>50</v>
      </c>
      <c r="P557" s="849">
        <v>61</v>
      </c>
      <c r="Q557" s="849">
        <v>3727.7799999999997</v>
      </c>
      <c r="R557" s="837">
        <v>1.3555563636363634</v>
      </c>
      <c r="S557" s="850">
        <v>61.111147540983602</v>
      </c>
    </row>
    <row r="558" spans="1:19" ht="14.4" customHeight="1" x14ac:dyDescent="0.3">
      <c r="A558" s="831"/>
      <c r="B558" s="832" t="s">
        <v>2242</v>
      </c>
      <c r="C558" s="832" t="s">
        <v>577</v>
      </c>
      <c r="D558" s="832" t="s">
        <v>1079</v>
      </c>
      <c r="E558" s="832" t="s">
        <v>2154</v>
      </c>
      <c r="F558" s="832" t="s">
        <v>2197</v>
      </c>
      <c r="G558" s="832" t="s">
        <v>2198</v>
      </c>
      <c r="H558" s="849"/>
      <c r="I558" s="849"/>
      <c r="J558" s="832"/>
      <c r="K558" s="832"/>
      <c r="L558" s="849">
        <v>1</v>
      </c>
      <c r="M558" s="849">
        <v>101.11</v>
      </c>
      <c r="N558" s="832">
        <v>1</v>
      </c>
      <c r="O558" s="832">
        <v>101.11</v>
      </c>
      <c r="P558" s="849">
        <v>1</v>
      </c>
      <c r="Q558" s="849">
        <v>127.78</v>
      </c>
      <c r="R558" s="837">
        <v>1.2637721293640589</v>
      </c>
      <c r="S558" s="850">
        <v>127.78</v>
      </c>
    </row>
    <row r="559" spans="1:19" ht="14.4" customHeight="1" x14ac:dyDescent="0.3">
      <c r="A559" s="831"/>
      <c r="B559" s="832" t="s">
        <v>2242</v>
      </c>
      <c r="C559" s="832" t="s">
        <v>577</v>
      </c>
      <c r="D559" s="832" t="s">
        <v>1079</v>
      </c>
      <c r="E559" s="832" t="s">
        <v>2154</v>
      </c>
      <c r="F559" s="832" t="s">
        <v>2243</v>
      </c>
      <c r="G559" s="832" t="s">
        <v>2244</v>
      </c>
      <c r="H559" s="849">
        <v>1</v>
      </c>
      <c r="I559" s="849">
        <v>0</v>
      </c>
      <c r="J559" s="832"/>
      <c r="K559" s="832">
        <v>0</v>
      </c>
      <c r="L559" s="849"/>
      <c r="M559" s="849"/>
      <c r="N559" s="832"/>
      <c r="O559" s="832"/>
      <c r="P559" s="849">
        <v>1</v>
      </c>
      <c r="Q559" s="849">
        <v>0</v>
      </c>
      <c r="R559" s="837"/>
      <c r="S559" s="850">
        <v>0</v>
      </c>
    </row>
    <row r="560" spans="1:19" ht="14.4" customHeight="1" x14ac:dyDescent="0.3">
      <c r="A560" s="831"/>
      <c r="B560" s="832" t="s">
        <v>2242</v>
      </c>
      <c r="C560" s="832" t="s">
        <v>577</v>
      </c>
      <c r="D560" s="832" t="s">
        <v>1079</v>
      </c>
      <c r="E560" s="832" t="s">
        <v>2154</v>
      </c>
      <c r="F560" s="832" t="s">
        <v>2245</v>
      </c>
      <c r="G560" s="832" t="s">
        <v>2246</v>
      </c>
      <c r="H560" s="849">
        <v>120</v>
      </c>
      <c r="I560" s="849">
        <v>0</v>
      </c>
      <c r="J560" s="832"/>
      <c r="K560" s="832">
        <v>0</v>
      </c>
      <c r="L560" s="849">
        <v>194</v>
      </c>
      <c r="M560" s="849">
        <v>0</v>
      </c>
      <c r="N560" s="832"/>
      <c r="O560" s="832">
        <v>0</v>
      </c>
      <c r="P560" s="849">
        <v>216</v>
      </c>
      <c r="Q560" s="849">
        <v>0</v>
      </c>
      <c r="R560" s="837"/>
      <c r="S560" s="850">
        <v>0</v>
      </c>
    </row>
    <row r="561" spans="1:19" ht="14.4" customHeight="1" x14ac:dyDescent="0.3">
      <c r="A561" s="831"/>
      <c r="B561" s="832" t="s">
        <v>2242</v>
      </c>
      <c r="C561" s="832" t="s">
        <v>577</v>
      </c>
      <c r="D561" s="832" t="s">
        <v>1079</v>
      </c>
      <c r="E561" s="832" t="s">
        <v>2154</v>
      </c>
      <c r="F561" s="832" t="s">
        <v>2209</v>
      </c>
      <c r="G561" s="832" t="s">
        <v>2210</v>
      </c>
      <c r="H561" s="849">
        <v>1</v>
      </c>
      <c r="I561" s="849">
        <v>77.78</v>
      </c>
      <c r="J561" s="832">
        <v>1</v>
      </c>
      <c r="K561" s="832">
        <v>77.78</v>
      </c>
      <c r="L561" s="849">
        <v>1</v>
      </c>
      <c r="M561" s="849">
        <v>77.78</v>
      </c>
      <c r="N561" s="832">
        <v>1</v>
      </c>
      <c r="O561" s="832">
        <v>77.78</v>
      </c>
      <c r="P561" s="849"/>
      <c r="Q561" s="849"/>
      <c r="R561" s="837"/>
      <c r="S561" s="850"/>
    </row>
    <row r="562" spans="1:19" ht="14.4" customHeight="1" x14ac:dyDescent="0.3">
      <c r="A562" s="831"/>
      <c r="B562" s="832" t="s">
        <v>2242</v>
      </c>
      <c r="C562" s="832" t="s">
        <v>577</v>
      </c>
      <c r="D562" s="832" t="s">
        <v>1079</v>
      </c>
      <c r="E562" s="832" t="s">
        <v>2154</v>
      </c>
      <c r="F562" s="832" t="s">
        <v>2213</v>
      </c>
      <c r="G562" s="832" t="s">
        <v>2214</v>
      </c>
      <c r="H562" s="849">
        <v>42</v>
      </c>
      <c r="I562" s="849">
        <v>3966.67</v>
      </c>
      <c r="J562" s="832">
        <v>0.4719108208267157</v>
      </c>
      <c r="K562" s="832">
        <v>94.444523809523815</v>
      </c>
      <c r="L562" s="849">
        <v>89</v>
      </c>
      <c r="M562" s="849">
        <v>8405.5499999999993</v>
      </c>
      <c r="N562" s="832">
        <v>1</v>
      </c>
      <c r="O562" s="832">
        <v>94.444382022471899</v>
      </c>
      <c r="P562" s="849">
        <v>104</v>
      </c>
      <c r="Q562" s="849">
        <v>9822.2300000000014</v>
      </c>
      <c r="R562" s="837">
        <v>1.1685410234904321</v>
      </c>
      <c r="S562" s="850">
        <v>94.444519230769245</v>
      </c>
    </row>
    <row r="563" spans="1:19" ht="14.4" customHeight="1" x14ac:dyDescent="0.3">
      <c r="A563" s="831"/>
      <c r="B563" s="832" t="s">
        <v>2242</v>
      </c>
      <c r="C563" s="832" t="s">
        <v>577</v>
      </c>
      <c r="D563" s="832" t="s">
        <v>1079</v>
      </c>
      <c r="E563" s="832" t="s">
        <v>2154</v>
      </c>
      <c r="F563" s="832" t="s">
        <v>2217</v>
      </c>
      <c r="G563" s="832" t="s">
        <v>2218</v>
      </c>
      <c r="H563" s="849">
        <v>7</v>
      </c>
      <c r="I563" s="849">
        <v>676.67</v>
      </c>
      <c r="J563" s="832">
        <v>0.43750121228187006</v>
      </c>
      <c r="K563" s="832">
        <v>96.667142857142849</v>
      </c>
      <c r="L563" s="849">
        <v>16</v>
      </c>
      <c r="M563" s="849">
        <v>1546.67</v>
      </c>
      <c r="N563" s="832">
        <v>1</v>
      </c>
      <c r="O563" s="832">
        <v>96.666875000000005</v>
      </c>
      <c r="P563" s="849">
        <v>13</v>
      </c>
      <c r="Q563" s="849">
        <v>1256.6699999999998</v>
      </c>
      <c r="R563" s="837">
        <v>0.81250040409395652</v>
      </c>
      <c r="S563" s="850">
        <v>96.666923076923069</v>
      </c>
    </row>
    <row r="564" spans="1:19" ht="14.4" customHeight="1" x14ac:dyDescent="0.3">
      <c r="A564" s="831"/>
      <c r="B564" s="832" t="s">
        <v>2242</v>
      </c>
      <c r="C564" s="832" t="s">
        <v>577</v>
      </c>
      <c r="D564" s="832" t="s">
        <v>1079</v>
      </c>
      <c r="E564" s="832" t="s">
        <v>2154</v>
      </c>
      <c r="F564" s="832" t="s">
        <v>2223</v>
      </c>
      <c r="G564" s="832" t="s">
        <v>2224</v>
      </c>
      <c r="H564" s="849"/>
      <c r="I564" s="849"/>
      <c r="J564" s="832"/>
      <c r="K564" s="832"/>
      <c r="L564" s="849"/>
      <c r="M564" s="849"/>
      <c r="N564" s="832"/>
      <c r="O564" s="832"/>
      <c r="P564" s="849">
        <v>2</v>
      </c>
      <c r="Q564" s="849">
        <v>933.34</v>
      </c>
      <c r="R564" s="837"/>
      <c r="S564" s="850">
        <v>466.67</v>
      </c>
    </row>
    <row r="565" spans="1:19" ht="14.4" customHeight="1" x14ac:dyDescent="0.3">
      <c r="A565" s="831"/>
      <c r="B565" s="832" t="s">
        <v>2242</v>
      </c>
      <c r="C565" s="832" t="s">
        <v>577</v>
      </c>
      <c r="D565" s="832" t="s">
        <v>1079</v>
      </c>
      <c r="E565" s="832" t="s">
        <v>2154</v>
      </c>
      <c r="F565" s="832" t="s">
        <v>2225</v>
      </c>
      <c r="G565" s="832" t="s">
        <v>2226</v>
      </c>
      <c r="H565" s="849">
        <v>15</v>
      </c>
      <c r="I565" s="849">
        <v>1750</v>
      </c>
      <c r="J565" s="832">
        <v>0.88234997529420067</v>
      </c>
      <c r="K565" s="832">
        <v>116.66666666666667</v>
      </c>
      <c r="L565" s="849">
        <v>17</v>
      </c>
      <c r="M565" s="849">
        <v>1983.3400000000001</v>
      </c>
      <c r="N565" s="832">
        <v>1</v>
      </c>
      <c r="O565" s="832">
        <v>116.66705882352942</v>
      </c>
      <c r="P565" s="849">
        <v>24</v>
      </c>
      <c r="Q565" s="849">
        <v>3200</v>
      </c>
      <c r="R565" s="837">
        <v>1.6134399548236811</v>
      </c>
      <c r="S565" s="850">
        <v>133.33333333333334</v>
      </c>
    </row>
    <row r="566" spans="1:19" ht="14.4" customHeight="1" x14ac:dyDescent="0.3">
      <c r="A566" s="831"/>
      <c r="B566" s="832" t="s">
        <v>2242</v>
      </c>
      <c r="C566" s="832" t="s">
        <v>577</v>
      </c>
      <c r="D566" s="832" t="s">
        <v>1079</v>
      </c>
      <c r="E566" s="832" t="s">
        <v>2154</v>
      </c>
      <c r="F566" s="832" t="s">
        <v>2155</v>
      </c>
      <c r="G566" s="832" t="s">
        <v>2156</v>
      </c>
      <c r="H566" s="849">
        <v>121</v>
      </c>
      <c r="I566" s="849">
        <v>41677.760000000009</v>
      </c>
      <c r="J566" s="832">
        <v>0.59024365995662731</v>
      </c>
      <c r="K566" s="832">
        <v>344.44429752066122</v>
      </c>
      <c r="L566" s="849">
        <v>205</v>
      </c>
      <c r="M566" s="849">
        <v>70611.11</v>
      </c>
      <c r="N566" s="832">
        <v>1</v>
      </c>
      <c r="O566" s="832">
        <v>344.44443902439025</v>
      </c>
      <c r="P566" s="849">
        <v>229</v>
      </c>
      <c r="Q566" s="849">
        <v>78877.78</v>
      </c>
      <c r="R566" s="837">
        <v>1.1170732197808531</v>
      </c>
      <c r="S566" s="850">
        <v>344.44445414847161</v>
      </c>
    </row>
    <row r="567" spans="1:19" ht="14.4" customHeight="1" x14ac:dyDescent="0.3">
      <c r="A567" s="831"/>
      <c r="B567" s="832" t="s">
        <v>2242</v>
      </c>
      <c r="C567" s="832" t="s">
        <v>577</v>
      </c>
      <c r="D567" s="832" t="s">
        <v>1079</v>
      </c>
      <c r="E567" s="832" t="s">
        <v>2154</v>
      </c>
      <c r="F567" s="832" t="s">
        <v>2234</v>
      </c>
      <c r="G567" s="832" t="s">
        <v>2235</v>
      </c>
      <c r="H567" s="849"/>
      <c r="I567" s="849"/>
      <c r="J567" s="832"/>
      <c r="K567" s="832"/>
      <c r="L567" s="849">
        <v>1</v>
      </c>
      <c r="M567" s="849">
        <v>116.67</v>
      </c>
      <c r="N567" s="832">
        <v>1</v>
      </c>
      <c r="O567" s="832">
        <v>116.67</v>
      </c>
      <c r="P567" s="849"/>
      <c r="Q567" s="849"/>
      <c r="R567" s="837"/>
      <c r="S567" s="850"/>
    </row>
    <row r="568" spans="1:19" ht="14.4" customHeight="1" x14ac:dyDescent="0.3">
      <c r="A568" s="831"/>
      <c r="B568" s="832" t="s">
        <v>2242</v>
      </c>
      <c r="C568" s="832" t="s">
        <v>577</v>
      </c>
      <c r="D568" s="832" t="s">
        <v>1080</v>
      </c>
      <c r="E568" s="832" t="s">
        <v>2154</v>
      </c>
      <c r="F568" s="832" t="s">
        <v>2176</v>
      </c>
      <c r="G568" s="832" t="s">
        <v>2177</v>
      </c>
      <c r="H568" s="849">
        <v>35</v>
      </c>
      <c r="I568" s="849">
        <v>2722.21</v>
      </c>
      <c r="J568" s="832">
        <v>0.9210471112073515</v>
      </c>
      <c r="K568" s="832">
        <v>77.777428571428572</v>
      </c>
      <c r="L568" s="849">
        <v>38</v>
      </c>
      <c r="M568" s="849">
        <v>2955.5600000000004</v>
      </c>
      <c r="N568" s="832">
        <v>1</v>
      </c>
      <c r="O568" s="832">
        <v>77.777894736842114</v>
      </c>
      <c r="P568" s="849">
        <v>53</v>
      </c>
      <c r="Q568" s="849">
        <v>4122.22</v>
      </c>
      <c r="R568" s="837">
        <v>1.3947339928812137</v>
      </c>
      <c r="S568" s="850">
        <v>77.777735849056612</v>
      </c>
    </row>
    <row r="569" spans="1:19" ht="14.4" customHeight="1" x14ac:dyDescent="0.3">
      <c r="A569" s="831"/>
      <c r="B569" s="832" t="s">
        <v>2242</v>
      </c>
      <c r="C569" s="832" t="s">
        <v>577</v>
      </c>
      <c r="D569" s="832" t="s">
        <v>1080</v>
      </c>
      <c r="E569" s="832" t="s">
        <v>2154</v>
      </c>
      <c r="F569" s="832" t="s">
        <v>2180</v>
      </c>
      <c r="G569" s="832" t="s">
        <v>2181</v>
      </c>
      <c r="H569" s="849">
        <v>117</v>
      </c>
      <c r="I569" s="849">
        <v>13650</v>
      </c>
      <c r="J569" s="832">
        <v>1.0173925681895257</v>
      </c>
      <c r="K569" s="832">
        <v>116.66666666666667</v>
      </c>
      <c r="L569" s="849">
        <v>115</v>
      </c>
      <c r="M569" s="849">
        <v>13416.65</v>
      </c>
      <c r="N569" s="832">
        <v>1</v>
      </c>
      <c r="O569" s="832">
        <v>116.66652173913043</v>
      </c>
      <c r="P569" s="849">
        <v>148</v>
      </c>
      <c r="Q569" s="849">
        <v>17266.66</v>
      </c>
      <c r="R569" s="837">
        <v>1.286957623549843</v>
      </c>
      <c r="S569" s="850">
        <v>116.66662162162162</v>
      </c>
    </row>
    <row r="570" spans="1:19" ht="14.4" customHeight="1" x14ac:dyDescent="0.3">
      <c r="A570" s="831"/>
      <c r="B570" s="832" t="s">
        <v>2242</v>
      </c>
      <c r="C570" s="832" t="s">
        <v>577</v>
      </c>
      <c r="D570" s="832" t="s">
        <v>1080</v>
      </c>
      <c r="E570" s="832" t="s">
        <v>2154</v>
      </c>
      <c r="F570" s="832" t="s">
        <v>2184</v>
      </c>
      <c r="G570" s="832" t="s">
        <v>2185</v>
      </c>
      <c r="H570" s="849">
        <v>54</v>
      </c>
      <c r="I570" s="849">
        <v>11400</v>
      </c>
      <c r="J570" s="832">
        <v>1.1739143866297332</v>
      </c>
      <c r="K570" s="832">
        <v>211.11111111111111</v>
      </c>
      <c r="L570" s="849">
        <v>46</v>
      </c>
      <c r="M570" s="849">
        <v>9711.0999999999985</v>
      </c>
      <c r="N570" s="832">
        <v>1</v>
      </c>
      <c r="O570" s="832">
        <v>211.11086956521737</v>
      </c>
      <c r="P570" s="849">
        <v>102</v>
      </c>
      <c r="Q570" s="849">
        <v>22666.670000000002</v>
      </c>
      <c r="R570" s="837">
        <v>2.3340991236832083</v>
      </c>
      <c r="S570" s="850">
        <v>222.22225490196081</v>
      </c>
    </row>
    <row r="571" spans="1:19" ht="14.4" customHeight="1" x14ac:dyDescent="0.3">
      <c r="A571" s="831"/>
      <c r="B571" s="832" t="s">
        <v>2242</v>
      </c>
      <c r="C571" s="832" t="s">
        <v>577</v>
      </c>
      <c r="D571" s="832" t="s">
        <v>1080</v>
      </c>
      <c r="E571" s="832" t="s">
        <v>2154</v>
      </c>
      <c r="F571" s="832" t="s">
        <v>2186</v>
      </c>
      <c r="G571" s="832" t="s">
        <v>2187</v>
      </c>
      <c r="H571" s="849">
        <v>13</v>
      </c>
      <c r="I571" s="849">
        <v>7583.33</v>
      </c>
      <c r="J571" s="832">
        <v>0.9999986813198406</v>
      </c>
      <c r="K571" s="832">
        <v>583.33307692307687</v>
      </c>
      <c r="L571" s="849">
        <v>13</v>
      </c>
      <c r="M571" s="849">
        <v>7583.34</v>
      </c>
      <c r="N571" s="832">
        <v>1</v>
      </c>
      <c r="O571" s="832">
        <v>583.33384615384614</v>
      </c>
      <c r="P571" s="849">
        <v>20</v>
      </c>
      <c r="Q571" s="849">
        <v>11666.66</v>
      </c>
      <c r="R571" s="837">
        <v>1.5384593068489609</v>
      </c>
      <c r="S571" s="850">
        <v>583.33299999999997</v>
      </c>
    </row>
    <row r="572" spans="1:19" ht="14.4" customHeight="1" x14ac:dyDescent="0.3">
      <c r="A572" s="831"/>
      <c r="B572" s="832" t="s">
        <v>2242</v>
      </c>
      <c r="C572" s="832" t="s">
        <v>577</v>
      </c>
      <c r="D572" s="832" t="s">
        <v>1080</v>
      </c>
      <c r="E572" s="832" t="s">
        <v>2154</v>
      </c>
      <c r="F572" s="832" t="s">
        <v>2188</v>
      </c>
      <c r="G572" s="832" t="s">
        <v>2189</v>
      </c>
      <c r="H572" s="849">
        <v>4</v>
      </c>
      <c r="I572" s="849">
        <v>1866.67</v>
      </c>
      <c r="J572" s="832">
        <v>0.80000257143224496</v>
      </c>
      <c r="K572" s="832">
        <v>466.66750000000002</v>
      </c>
      <c r="L572" s="849">
        <v>5</v>
      </c>
      <c r="M572" s="849">
        <v>2333.33</v>
      </c>
      <c r="N572" s="832">
        <v>1</v>
      </c>
      <c r="O572" s="832">
        <v>466.666</v>
      </c>
      <c r="P572" s="849">
        <v>8</v>
      </c>
      <c r="Q572" s="849">
        <v>3733.33</v>
      </c>
      <c r="R572" s="837">
        <v>1.6000008571440816</v>
      </c>
      <c r="S572" s="850">
        <v>466.66624999999999</v>
      </c>
    </row>
    <row r="573" spans="1:19" ht="14.4" customHeight="1" x14ac:dyDescent="0.3">
      <c r="A573" s="831"/>
      <c r="B573" s="832" t="s">
        <v>2242</v>
      </c>
      <c r="C573" s="832" t="s">
        <v>577</v>
      </c>
      <c r="D573" s="832" t="s">
        <v>1080</v>
      </c>
      <c r="E573" s="832" t="s">
        <v>2154</v>
      </c>
      <c r="F573" s="832" t="s">
        <v>2190</v>
      </c>
      <c r="G573" s="832" t="s">
        <v>2189</v>
      </c>
      <c r="H573" s="849"/>
      <c r="I573" s="849"/>
      <c r="J573" s="832"/>
      <c r="K573" s="832"/>
      <c r="L573" s="849">
        <v>2</v>
      </c>
      <c r="M573" s="849">
        <v>2000</v>
      </c>
      <c r="N573" s="832">
        <v>1</v>
      </c>
      <c r="O573" s="832">
        <v>1000</v>
      </c>
      <c r="P573" s="849"/>
      <c r="Q573" s="849"/>
      <c r="R573" s="837"/>
      <c r="S573" s="850"/>
    </row>
    <row r="574" spans="1:19" ht="14.4" customHeight="1" x14ac:dyDescent="0.3">
      <c r="A574" s="831"/>
      <c r="B574" s="832" t="s">
        <v>2242</v>
      </c>
      <c r="C574" s="832" t="s">
        <v>577</v>
      </c>
      <c r="D574" s="832" t="s">
        <v>1080</v>
      </c>
      <c r="E574" s="832" t="s">
        <v>2154</v>
      </c>
      <c r="F574" s="832" t="s">
        <v>2191</v>
      </c>
      <c r="G574" s="832" t="s">
        <v>2192</v>
      </c>
      <c r="H574" s="849">
        <v>1</v>
      </c>
      <c r="I574" s="849">
        <v>666.67</v>
      </c>
      <c r="J574" s="832"/>
      <c r="K574" s="832">
        <v>666.67</v>
      </c>
      <c r="L574" s="849"/>
      <c r="M574" s="849"/>
      <c r="N574" s="832"/>
      <c r="O574" s="832"/>
      <c r="P574" s="849">
        <v>1</v>
      </c>
      <c r="Q574" s="849">
        <v>666.67</v>
      </c>
      <c r="R574" s="837"/>
      <c r="S574" s="850">
        <v>666.67</v>
      </c>
    </row>
    <row r="575" spans="1:19" ht="14.4" customHeight="1" x14ac:dyDescent="0.3">
      <c r="A575" s="831"/>
      <c r="B575" s="832" t="s">
        <v>2242</v>
      </c>
      <c r="C575" s="832" t="s">
        <v>577</v>
      </c>
      <c r="D575" s="832" t="s">
        <v>1080</v>
      </c>
      <c r="E575" s="832" t="s">
        <v>2154</v>
      </c>
      <c r="F575" s="832" t="s">
        <v>2193</v>
      </c>
      <c r="G575" s="832" t="s">
        <v>2194</v>
      </c>
      <c r="H575" s="849">
        <v>65</v>
      </c>
      <c r="I575" s="849">
        <v>3250</v>
      </c>
      <c r="J575" s="832">
        <v>1.3265306122448979</v>
      </c>
      <c r="K575" s="832">
        <v>50</v>
      </c>
      <c r="L575" s="849">
        <v>49</v>
      </c>
      <c r="M575" s="849">
        <v>2450</v>
      </c>
      <c r="N575" s="832">
        <v>1</v>
      </c>
      <c r="O575" s="832">
        <v>50</v>
      </c>
      <c r="P575" s="849">
        <v>94</v>
      </c>
      <c r="Q575" s="849">
        <v>5744.45</v>
      </c>
      <c r="R575" s="837">
        <v>2.3446734693877551</v>
      </c>
      <c r="S575" s="850">
        <v>61.111170212765956</v>
      </c>
    </row>
    <row r="576" spans="1:19" ht="14.4" customHeight="1" x14ac:dyDescent="0.3">
      <c r="A576" s="831"/>
      <c r="B576" s="832" t="s">
        <v>2242</v>
      </c>
      <c r="C576" s="832" t="s">
        <v>577</v>
      </c>
      <c r="D576" s="832" t="s">
        <v>1080</v>
      </c>
      <c r="E576" s="832" t="s">
        <v>2154</v>
      </c>
      <c r="F576" s="832" t="s">
        <v>2197</v>
      </c>
      <c r="G576" s="832" t="s">
        <v>2198</v>
      </c>
      <c r="H576" s="849">
        <v>1</v>
      </c>
      <c r="I576" s="849">
        <v>101.11</v>
      </c>
      <c r="J576" s="832"/>
      <c r="K576" s="832">
        <v>101.11</v>
      </c>
      <c r="L576" s="849"/>
      <c r="M576" s="849"/>
      <c r="N576" s="832"/>
      <c r="O576" s="832"/>
      <c r="P576" s="849"/>
      <c r="Q576" s="849"/>
      <c r="R576" s="837"/>
      <c r="S576" s="850"/>
    </row>
    <row r="577" spans="1:19" ht="14.4" customHeight="1" x14ac:dyDescent="0.3">
      <c r="A577" s="831"/>
      <c r="B577" s="832" t="s">
        <v>2242</v>
      </c>
      <c r="C577" s="832" t="s">
        <v>577</v>
      </c>
      <c r="D577" s="832" t="s">
        <v>1080</v>
      </c>
      <c r="E577" s="832" t="s">
        <v>2154</v>
      </c>
      <c r="F577" s="832" t="s">
        <v>2243</v>
      </c>
      <c r="G577" s="832" t="s">
        <v>2244</v>
      </c>
      <c r="H577" s="849"/>
      <c r="I577" s="849"/>
      <c r="J577" s="832"/>
      <c r="K577" s="832"/>
      <c r="L577" s="849">
        <v>3</v>
      </c>
      <c r="M577" s="849">
        <v>0</v>
      </c>
      <c r="N577" s="832"/>
      <c r="O577" s="832">
        <v>0</v>
      </c>
      <c r="P577" s="849">
        <v>1</v>
      </c>
      <c r="Q577" s="849">
        <v>0</v>
      </c>
      <c r="R577" s="837"/>
      <c r="S577" s="850">
        <v>0</v>
      </c>
    </row>
    <row r="578" spans="1:19" ht="14.4" customHeight="1" x14ac:dyDescent="0.3">
      <c r="A578" s="831"/>
      <c r="B578" s="832" t="s">
        <v>2242</v>
      </c>
      <c r="C578" s="832" t="s">
        <v>577</v>
      </c>
      <c r="D578" s="832" t="s">
        <v>1080</v>
      </c>
      <c r="E578" s="832" t="s">
        <v>2154</v>
      </c>
      <c r="F578" s="832" t="s">
        <v>2245</v>
      </c>
      <c r="G578" s="832" t="s">
        <v>2246</v>
      </c>
      <c r="H578" s="849">
        <v>292</v>
      </c>
      <c r="I578" s="849">
        <v>0</v>
      </c>
      <c r="J578" s="832"/>
      <c r="K578" s="832">
        <v>0</v>
      </c>
      <c r="L578" s="849">
        <v>278</v>
      </c>
      <c r="M578" s="849">
        <v>0</v>
      </c>
      <c r="N578" s="832"/>
      <c r="O578" s="832">
        <v>0</v>
      </c>
      <c r="P578" s="849">
        <v>362</v>
      </c>
      <c r="Q578" s="849">
        <v>0</v>
      </c>
      <c r="R578" s="837"/>
      <c r="S578" s="850">
        <v>0</v>
      </c>
    </row>
    <row r="579" spans="1:19" ht="14.4" customHeight="1" x14ac:dyDescent="0.3">
      <c r="A579" s="831"/>
      <c r="B579" s="832" t="s">
        <v>2242</v>
      </c>
      <c r="C579" s="832" t="s">
        <v>577</v>
      </c>
      <c r="D579" s="832" t="s">
        <v>1080</v>
      </c>
      <c r="E579" s="832" t="s">
        <v>2154</v>
      </c>
      <c r="F579" s="832" t="s">
        <v>2207</v>
      </c>
      <c r="G579" s="832" t="s">
        <v>2208</v>
      </c>
      <c r="H579" s="849"/>
      <c r="I579" s="849"/>
      <c r="J579" s="832"/>
      <c r="K579" s="832"/>
      <c r="L579" s="849"/>
      <c r="M579" s="849"/>
      <c r="N579" s="832"/>
      <c r="O579" s="832"/>
      <c r="P579" s="849">
        <v>2</v>
      </c>
      <c r="Q579" s="849">
        <v>117.78</v>
      </c>
      <c r="R579" s="837"/>
      <c r="S579" s="850">
        <v>58.89</v>
      </c>
    </row>
    <row r="580" spans="1:19" ht="14.4" customHeight="1" x14ac:dyDescent="0.3">
      <c r="A580" s="831"/>
      <c r="B580" s="832" t="s">
        <v>2242</v>
      </c>
      <c r="C580" s="832" t="s">
        <v>577</v>
      </c>
      <c r="D580" s="832" t="s">
        <v>1080</v>
      </c>
      <c r="E580" s="832" t="s">
        <v>2154</v>
      </c>
      <c r="F580" s="832" t="s">
        <v>2209</v>
      </c>
      <c r="G580" s="832" t="s">
        <v>2210</v>
      </c>
      <c r="H580" s="849">
        <v>3</v>
      </c>
      <c r="I580" s="849">
        <v>233.34</v>
      </c>
      <c r="J580" s="832">
        <v>3</v>
      </c>
      <c r="K580" s="832">
        <v>77.78</v>
      </c>
      <c r="L580" s="849">
        <v>1</v>
      </c>
      <c r="M580" s="849">
        <v>77.78</v>
      </c>
      <c r="N580" s="832">
        <v>1</v>
      </c>
      <c r="O580" s="832">
        <v>77.78</v>
      </c>
      <c r="P580" s="849">
        <v>2</v>
      </c>
      <c r="Q580" s="849">
        <v>155.56</v>
      </c>
      <c r="R580" s="837">
        <v>2</v>
      </c>
      <c r="S580" s="850">
        <v>77.78</v>
      </c>
    </row>
    <row r="581" spans="1:19" ht="14.4" customHeight="1" x14ac:dyDescent="0.3">
      <c r="A581" s="831"/>
      <c r="B581" s="832" t="s">
        <v>2242</v>
      </c>
      <c r="C581" s="832" t="s">
        <v>577</v>
      </c>
      <c r="D581" s="832" t="s">
        <v>1080</v>
      </c>
      <c r="E581" s="832" t="s">
        <v>2154</v>
      </c>
      <c r="F581" s="832" t="s">
        <v>2213</v>
      </c>
      <c r="G581" s="832" t="s">
        <v>2214</v>
      </c>
      <c r="H581" s="849">
        <v>110</v>
      </c>
      <c r="I581" s="849">
        <v>10388.9</v>
      </c>
      <c r="J581" s="832">
        <v>1.0185196078431371</v>
      </c>
      <c r="K581" s="832">
        <v>94.444545454545448</v>
      </c>
      <c r="L581" s="849">
        <v>108</v>
      </c>
      <c r="M581" s="849">
        <v>10200</v>
      </c>
      <c r="N581" s="832">
        <v>1</v>
      </c>
      <c r="O581" s="832">
        <v>94.444444444444443</v>
      </c>
      <c r="P581" s="849">
        <v>122</v>
      </c>
      <c r="Q581" s="849">
        <v>11522.22</v>
      </c>
      <c r="R581" s="837">
        <v>1.1296294117647059</v>
      </c>
      <c r="S581" s="850">
        <v>94.444426229508196</v>
      </c>
    </row>
    <row r="582" spans="1:19" ht="14.4" customHeight="1" x14ac:dyDescent="0.3">
      <c r="A582" s="831"/>
      <c r="B582" s="832" t="s">
        <v>2242</v>
      </c>
      <c r="C582" s="832" t="s">
        <v>577</v>
      </c>
      <c r="D582" s="832" t="s">
        <v>1080</v>
      </c>
      <c r="E582" s="832" t="s">
        <v>2154</v>
      </c>
      <c r="F582" s="832" t="s">
        <v>2217</v>
      </c>
      <c r="G582" s="832" t="s">
        <v>2218</v>
      </c>
      <c r="H582" s="849">
        <v>24</v>
      </c>
      <c r="I582" s="849">
        <v>2320</v>
      </c>
      <c r="J582" s="832">
        <v>0.95999867586389531</v>
      </c>
      <c r="K582" s="832">
        <v>96.666666666666671</v>
      </c>
      <c r="L582" s="849">
        <v>25</v>
      </c>
      <c r="M582" s="849">
        <v>2416.67</v>
      </c>
      <c r="N582" s="832">
        <v>1</v>
      </c>
      <c r="O582" s="832">
        <v>96.666800000000009</v>
      </c>
      <c r="P582" s="849">
        <v>33</v>
      </c>
      <c r="Q582" s="849">
        <v>3190</v>
      </c>
      <c r="R582" s="837">
        <v>1.3199981793128561</v>
      </c>
      <c r="S582" s="850">
        <v>96.666666666666671</v>
      </c>
    </row>
    <row r="583" spans="1:19" ht="14.4" customHeight="1" x14ac:dyDescent="0.3">
      <c r="A583" s="831"/>
      <c r="B583" s="832" t="s">
        <v>2242</v>
      </c>
      <c r="C583" s="832" t="s">
        <v>577</v>
      </c>
      <c r="D583" s="832" t="s">
        <v>1080</v>
      </c>
      <c r="E583" s="832" t="s">
        <v>2154</v>
      </c>
      <c r="F583" s="832" t="s">
        <v>2219</v>
      </c>
      <c r="G583" s="832" t="s">
        <v>2220</v>
      </c>
      <c r="H583" s="849"/>
      <c r="I583" s="849"/>
      <c r="J583" s="832"/>
      <c r="K583" s="832"/>
      <c r="L583" s="849">
        <v>1</v>
      </c>
      <c r="M583" s="849">
        <v>333.33</v>
      </c>
      <c r="N583" s="832">
        <v>1</v>
      </c>
      <c r="O583" s="832">
        <v>333.33</v>
      </c>
      <c r="P583" s="849"/>
      <c r="Q583" s="849"/>
      <c r="R583" s="837"/>
      <c r="S583" s="850"/>
    </row>
    <row r="584" spans="1:19" ht="14.4" customHeight="1" x14ac:dyDescent="0.3">
      <c r="A584" s="831"/>
      <c r="B584" s="832" t="s">
        <v>2242</v>
      </c>
      <c r="C584" s="832" t="s">
        <v>577</v>
      </c>
      <c r="D584" s="832" t="s">
        <v>1080</v>
      </c>
      <c r="E584" s="832" t="s">
        <v>2154</v>
      </c>
      <c r="F584" s="832" t="s">
        <v>2221</v>
      </c>
      <c r="G584" s="832" t="s">
        <v>2222</v>
      </c>
      <c r="H584" s="849">
        <v>5</v>
      </c>
      <c r="I584" s="849">
        <v>6416.66</v>
      </c>
      <c r="J584" s="832">
        <v>2.5000038961140159</v>
      </c>
      <c r="K584" s="832">
        <v>1283.3319999999999</v>
      </c>
      <c r="L584" s="849">
        <v>2</v>
      </c>
      <c r="M584" s="849">
        <v>2566.66</v>
      </c>
      <c r="N584" s="832">
        <v>1</v>
      </c>
      <c r="O584" s="832">
        <v>1283.33</v>
      </c>
      <c r="P584" s="849">
        <v>1</v>
      </c>
      <c r="Q584" s="849">
        <v>1283.33</v>
      </c>
      <c r="R584" s="837">
        <v>0.5</v>
      </c>
      <c r="S584" s="850">
        <v>1283.33</v>
      </c>
    </row>
    <row r="585" spans="1:19" ht="14.4" customHeight="1" x14ac:dyDescent="0.3">
      <c r="A585" s="831"/>
      <c r="B585" s="832" t="s">
        <v>2242</v>
      </c>
      <c r="C585" s="832" t="s">
        <v>577</v>
      </c>
      <c r="D585" s="832" t="s">
        <v>1080</v>
      </c>
      <c r="E585" s="832" t="s">
        <v>2154</v>
      </c>
      <c r="F585" s="832" t="s">
        <v>2223</v>
      </c>
      <c r="G585" s="832" t="s">
        <v>2224</v>
      </c>
      <c r="H585" s="849"/>
      <c r="I585" s="849"/>
      <c r="J585" s="832"/>
      <c r="K585" s="832"/>
      <c r="L585" s="849">
        <v>1</v>
      </c>
      <c r="M585" s="849">
        <v>466.67</v>
      </c>
      <c r="N585" s="832">
        <v>1</v>
      </c>
      <c r="O585" s="832">
        <v>466.67</v>
      </c>
      <c r="P585" s="849">
        <v>3</v>
      </c>
      <c r="Q585" s="849">
        <v>1400</v>
      </c>
      <c r="R585" s="837">
        <v>2.9999785715816314</v>
      </c>
      <c r="S585" s="850">
        <v>466.66666666666669</v>
      </c>
    </row>
    <row r="586" spans="1:19" ht="14.4" customHeight="1" x14ac:dyDescent="0.3">
      <c r="A586" s="831"/>
      <c r="B586" s="832" t="s">
        <v>2242</v>
      </c>
      <c r="C586" s="832" t="s">
        <v>577</v>
      </c>
      <c r="D586" s="832" t="s">
        <v>1080</v>
      </c>
      <c r="E586" s="832" t="s">
        <v>2154</v>
      </c>
      <c r="F586" s="832" t="s">
        <v>2225</v>
      </c>
      <c r="G586" s="832" t="s">
        <v>2226</v>
      </c>
      <c r="H586" s="849">
        <v>34</v>
      </c>
      <c r="I586" s="849">
        <v>3966.66</v>
      </c>
      <c r="J586" s="832">
        <v>1.1333281904908843</v>
      </c>
      <c r="K586" s="832">
        <v>116.66647058823528</v>
      </c>
      <c r="L586" s="849">
        <v>30</v>
      </c>
      <c r="M586" s="849">
        <v>3500.01</v>
      </c>
      <c r="N586" s="832">
        <v>1</v>
      </c>
      <c r="O586" s="832">
        <v>116.667</v>
      </c>
      <c r="P586" s="849">
        <v>31</v>
      </c>
      <c r="Q586" s="849">
        <v>4133.34</v>
      </c>
      <c r="R586" s="837">
        <v>1.1809509115688241</v>
      </c>
      <c r="S586" s="850">
        <v>133.33354838709678</v>
      </c>
    </row>
    <row r="587" spans="1:19" ht="14.4" customHeight="1" x14ac:dyDescent="0.3">
      <c r="A587" s="831"/>
      <c r="B587" s="832" t="s">
        <v>2242</v>
      </c>
      <c r="C587" s="832" t="s">
        <v>577</v>
      </c>
      <c r="D587" s="832" t="s">
        <v>1080</v>
      </c>
      <c r="E587" s="832" t="s">
        <v>2154</v>
      </c>
      <c r="F587" s="832" t="s">
        <v>2155</v>
      </c>
      <c r="G587" s="832" t="s">
        <v>2156</v>
      </c>
      <c r="H587" s="849">
        <v>309</v>
      </c>
      <c r="I587" s="849">
        <v>106433.33</v>
      </c>
      <c r="J587" s="832">
        <v>1.0582192267734709</v>
      </c>
      <c r="K587" s="832">
        <v>344.44443365695793</v>
      </c>
      <c r="L587" s="849">
        <v>292</v>
      </c>
      <c r="M587" s="849">
        <v>100577.77</v>
      </c>
      <c r="N587" s="832">
        <v>1</v>
      </c>
      <c r="O587" s="832">
        <v>344.44441780821921</v>
      </c>
      <c r="P587" s="849">
        <v>381</v>
      </c>
      <c r="Q587" s="849">
        <v>131233.33000000002</v>
      </c>
      <c r="R587" s="837">
        <v>1.3047945883071379</v>
      </c>
      <c r="S587" s="850">
        <v>344.44443569553812</v>
      </c>
    </row>
    <row r="588" spans="1:19" ht="14.4" customHeight="1" x14ac:dyDescent="0.3">
      <c r="A588" s="831"/>
      <c r="B588" s="832" t="s">
        <v>2242</v>
      </c>
      <c r="C588" s="832" t="s">
        <v>577</v>
      </c>
      <c r="D588" s="832" t="s">
        <v>1081</v>
      </c>
      <c r="E588" s="832" t="s">
        <v>2154</v>
      </c>
      <c r="F588" s="832" t="s">
        <v>2176</v>
      </c>
      <c r="G588" s="832" t="s">
        <v>2177</v>
      </c>
      <c r="H588" s="849"/>
      <c r="I588" s="849"/>
      <c r="J588" s="832"/>
      <c r="K588" s="832"/>
      <c r="L588" s="849">
        <v>1</v>
      </c>
      <c r="M588" s="849">
        <v>77.78</v>
      </c>
      <c r="N588" s="832">
        <v>1</v>
      </c>
      <c r="O588" s="832">
        <v>77.78</v>
      </c>
      <c r="P588" s="849">
        <v>1</v>
      </c>
      <c r="Q588" s="849">
        <v>77.78</v>
      </c>
      <c r="R588" s="837">
        <v>1</v>
      </c>
      <c r="S588" s="850">
        <v>77.78</v>
      </c>
    </row>
    <row r="589" spans="1:19" ht="14.4" customHeight="1" x14ac:dyDescent="0.3">
      <c r="A589" s="831"/>
      <c r="B589" s="832" t="s">
        <v>2242</v>
      </c>
      <c r="C589" s="832" t="s">
        <v>577</v>
      </c>
      <c r="D589" s="832" t="s">
        <v>1081</v>
      </c>
      <c r="E589" s="832" t="s">
        <v>2154</v>
      </c>
      <c r="F589" s="832" t="s">
        <v>2180</v>
      </c>
      <c r="G589" s="832" t="s">
        <v>2181</v>
      </c>
      <c r="H589" s="849">
        <v>41</v>
      </c>
      <c r="I589" s="849">
        <v>4783.33</v>
      </c>
      <c r="J589" s="832">
        <v>0.68333285714285719</v>
      </c>
      <c r="K589" s="832">
        <v>116.66658536585366</v>
      </c>
      <c r="L589" s="849">
        <v>60</v>
      </c>
      <c r="M589" s="849">
        <v>7000</v>
      </c>
      <c r="N589" s="832">
        <v>1</v>
      </c>
      <c r="O589" s="832">
        <v>116.66666666666667</v>
      </c>
      <c r="P589" s="849">
        <v>67</v>
      </c>
      <c r="Q589" s="849">
        <v>7816.68</v>
      </c>
      <c r="R589" s="837">
        <v>1.1166685714285716</v>
      </c>
      <c r="S589" s="850">
        <v>116.6668656716418</v>
      </c>
    </row>
    <row r="590" spans="1:19" ht="14.4" customHeight="1" x14ac:dyDescent="0.3">
      <c r="A590" s="831"/>
      <c r="B590" s="832" t="s">
        <v>2242</v>
      </c>
      <c r="C590" s="832" t="s">
        <v>577</v>
      </c>
      <c r="D590" s="832" t="s">
        <v>1081</v>
      </c>
      <c r="E590" s="832" t="s">
        <v>2154</v>
      </c>
      <c r="F590" s="832" t="s">
        <v>2184</v>
      </c>
      <c r="G590" s="832" t="s">
        <v>2185</v>
      </c>
      <c r="H590" s="849">
        <v>2</v>
      </c>
      <c r="I590" s="849">
        <v>422.22</v>
      </c>
      <c r="J590" s="832">
        <v>0.18181739886832426</v>
      </c>
      <c r="K590" s="832">
        <v>211.11</v>
      </c>
      <c r="L590" s="849">
        <v>11</v>
      </c>
      <c r="M590" s="849">
        <v>2322.2200000000003</v>
      </c>
      <c r="N590" s="832">
        <v>1</v>
      </c>
      <c r="O590" s="832">
        <v>211.1109090909091</v>
      </c>
      <c r="P590" s="849">
        <v>3</v>
      </c>
      <c r="Q590" s="849">
        <v>666.67</v>
      </c>
      <c r="R590" s="837">
        <v>0.28708304984023902</v>
      </c>
      <c r="S590" s="850">
        <v>222.22333333333333</v>
      </c>
    </row>
    <row r="591" spans="1:19" ht="14.4" customHeight="1" x14ac:dyDescent="0.3">
      <c r="A591" s="831"/>
      <c r="B591" s="832" t="s">
        <v>2242</v>
      </c>
      <c r="C591" s="832" t="s">
        <v>577</v>
      </c>
      <c r="D591" s="832" t="s">
        <v>1081</v>
      </c>
      <c r="E591" s="832" t="s">
        <v>2154</v>
      </c>
      <c r="F591" s="832" t="s">
        <v>2186</v>
      </c>
      <c r="G591" s="832" t="s">
        <v>2187</v>
      </c>
      <c r="H591" s="849">
        <v>14</v>
      </c>
      <c r="I591" s="849">
        <v>8166.67</v>
      </c>
      <c r="J591" s="832">
        <v>1.0769239898566989</v>
      </c>
      <c r="K591" s="832">
        <v>583.33357142857142</v>
      </c>
      <c r="L591" s="849">
        <v>13</v>
      </c>
      <c r="M591" s="849">
        <v>7583.33</v>
      </c>
      <c r="N591" s="832">
        <v>1</v>
      </c>
      <c r="O591" s="832">
        <v>583.33307692307687</v>
      </c>
      <c r="P591" s="849">
        <v>26</v>
      </c>
      <c r="Q591" s="849">
        <v>15166.66</v>
      </c>
      <c r="R591" s="837">
        <v>2</v>
      </c>
      <c r="S591" s="850">
        <v>583.33307692307687</v>
      </c>
    </row>
    <row r="592" spans="1:19" ht="14.4" customHeight="1" x14ac:dyDescent="0.3">
      <c r="A592" s="831"/>
      <c r="B592" s="832" t="s">
        <v>2242</v>
      </c>
      <c r="C592" s="832" t="s">
        <v>577</v>
      </c>
      <c r="D592" s="832" t="s">
        <v>1081</v>
      </c>
      <c r="E592" s="832" t="s">
        <v>2154</v>
      </c>
      <c r="F592" s="832" t="s">
        <v>2188</v>
      </c>
      <c r="G592" s="832" t="s">
        <v>2189</v>
      </c>
      <c r="H592" s="849">
        <v>7</v>
      </c>
      <c r="I592" s="849">
        <v>3266.67</v>
      </c>
      <c r="J592" s="832">
        <v>2.3333357142857145</v>
      </c>
      <c r="K592" s="832">
        <v>466.66714285714289</v>
      </c>
      <c r="L592" s="849">
        <v>3</v>
      </c>
      <c r="M592" s="849">
        <v>1400</v>
      </c>
      <c r="N592" s="832">
        <v>1</v>
      </c>
      <c r="O592" s="832">
        <v>466.66666666666669</v>
      </c>
      <c r="P592" s="849">
        <v>3</v>
      </c>
      <c r="Q592" s="849">
        <v>1400.01</v>
      </c>
      <c r="R592" s="837">
        <v>1.0000071428571429</v>
      </c>
      <c r="S592" s="850">
        <v>466.67</v>
      </c>
    </row>
    <row r="593" spans="1:19" ht="14.4" customHeight="1" x14ac:dyDescent="0.3">
      <c r="A593" s="831"/>
      <c r="B593" s="832" t="s">
        <v>2242</v>
      </c>
      <c r="C593" s="832" t="s">
        <v>577</v>
      </c>
      <c r="D593" s="832" t="s">
        <v>1081</v>
      </c>
      <c r="E593" s="832" t="s">
        <v>2154</v>
      </c>
      <c r="F593" s="832" t="s">
        <v>2193</v>
      </c>
      <c r="G593" s="832" t="s">
        <v>2194</v>
      </c>
      <c r="H593" s="849">
        <v>57</v>
      </c>
      <c r="I593" s="849">
        <v>2850</v>
      </c>
      <c r="J593" s="832">
        <v>0.91935483870967738</v>
      </c>
      <c r="K593" s="832">
        <v>50</v>
      </c>
      <c r="L593" s="849">
        <v>62</v>
      </c>
      <c r="M593" s="849">
        <v>3100</v>
      </c>
      <c r="N593" s="832">
        <v>1</v>
      </c>
      <c r="O593" s="832">
        <v>50</v>
      </c>
      <c r="P593" s="849">
        <v>107</v>
      </c>
      <c r="Q593" s="849">
        <v>6538.88</v>
      </c>
      <c r="R593" s="837">
        <v>2.109316129032258</v>
      </c>
      <c r="S593" s="850">
        <v>61.111028037383178</v>
      </c>
    </row>
    <row r="594" spans="1:19" ht="14.4" customHeight="1" x14ac:dyDescent="0.3">
      <c r="A594" s="831"/>
      <c r="B594" s="832" t="s">
        <v>2242</v>
      </c>
      <c r="C594" s="832" t="s">
        <v>577</v>
      </c>
      <c r="D594" s="832" t="s">
        <v>1081</v>
      </c>
      <c r="E594" s="832" t="s">
        <v>2154</v>
      </c>
      <c r="F594" s="832" t="s">
        <v>2243</v>
      </c>
      <c r="G594" s="832" t="s">
        <v>2244</v>
      </c>
      <c r="H594" s="849"/>
      <c r="I594" s="849"/>
      <c r="J594" s="832"/>
      <c r="K594" s="832"/>
      <c r="L594" s="849">
        <v>1</v>
      </c>
      <c r="M594" s="849">
        <v>0</v>
      </c>
      <c r="N594" s="832"/>
      <c r="O594" s="832">
        <v>0</v>
      </c>
      <c r="P594" s="849"/>
      <c r="Q594" s="849"/>
      <c r="R594" s="837"/>
      <c r="S594" s="850"/>
    </row>
    <row r="595" spans="1:19" ht="14.4" customHeight="1" x14ac:dyDescent="0.3">
      <c r="A595" s="831"/>
      <c r="B595" s="832" t="s">
        <v>2242</v>
      </c>
      <c r="C595" s="832" t="s">
        <v>577</v>
      </c>
      <c r="D595" s="832" t="s">
        <v>1081</v>
      </c>
      <c r="E595" s="832" t="s">
        <v>2154</v>
      </c>
      <c r="F595" s="832" t="s">
        <v>2245</v>
      </c>
      <c r="G595" s="832" t="s">
        <v>2246</v>
      </c>
      <c r="H595" s="849">
        <v>200</v>
      </c>
      <c r="I595" s="849">
        <v>0</v>
      </c>
      <c r="J595" s="832"/>
      <c r="K595" s="832">
        <v>0</v>
      </c>
      <c r="L595" s="849">
        <v>233</v>
      </c>
      <c r="M595" s="849">
        <v>0</v>
      </c>
      <c r="N595" s="832"/>
      <c r="O595" s="832">
        <v>0</v>
      </c>
      <c r="P595" s="849">
        <v>346</v>
      </c>
      <c r="Q595" s="849">
        <v>0</v>
      </c>
      <c r="R595" s="837"/>
      <c r="S595" s="850">
        <v>0</v>
      </c>
    </row>
    <row r="596" spans="1:19" ht="14.4" customHeight="1" x14ac:dyDescent="0.3">
      <c r="A596" s="831"/>
      <c r="B596" s="832" t="s">
        <v>2242</v>
      </c>
      <c r="C596" s="832" t="s">
        <v>577</v>
      </c>
      <c r="D596" s="832" t="s">
        <v>1081</v>
      </c>
      <c r="E596" s="832" t="s">
        <v>2154</v>
      </c>
      <c r="F596" s="832" t="s">
        <v>2213</v>
      </c>
      <c r="G596" s="832" t="s">
        <v>2214</v>
      </c>
      <c r="H596" s="849">
        <v>48</v>
      </c>
      <c r="I596" s="849">
        <v>4533.33</v>
      </c>
      <c r="J596" s="832">
        <v>0.97959276282096996</v>
      </c>
      <c r="K596" s="832">
        <v>94.444374999999994</v>
      </c>
      <c r="L596" s="849">
        <v>49</v>
      </c>
      <c r="M596" s="849">
        <v>4627.7699999999995</v>
      </c>
      <c r="N596" s="832">
        <v>1</v>
      </c>
      <c r="O596" s="832">
        <v>94.444285714285698</v>
      </c>
      <c r="P596" s="849">
        <v>87</v>
      </c>
      <c r="Q596" s="849">
        <v>8216.67</v>
      </c>
      <c r="R596" s="837">
        <v>1.7755139084267371</v>
      </c>
      <c r="S596" s="850">
        <v>94.444482758620694</v>
      </c>
    </row>
    <row r="597" spans="1:19" ht="14.4" customHeight="1" x14ac:dyDescent="0.3">
      <c r="A597" s="831"/>
      <c r="B597" s="832" t="s">
        <v>2242</v>
      </c>
      <c r="C597" s="832" t="s">
        <v>577</v>
      </c>
      <c r="D597" s="832" t="s">
        <v>1081</v>
      </c>
      <c r="E597" s="832" t="s">
        <v>2154</v>
      </c>
      <c r="F597" s="832" t="s">
        <v>2217</v>
      </c>
      <c r="G597" s="832" t="s">
        <v>2218</v>
      </c>
      <c r="H597" s="849">
        <v>6</v>
      </c>
      <c r="I597" s="849">
        <v>580</v>
      </c>
      <c r="J597" s="832">
        <v>0.5</v>
      </c>
      <c r="K597" s="832">
        <v>96.666666666666671</v>
      </c>
      <c r="L597" s="849">
        <v>12</v>
      </c>
      <c r="M597" s="849">
        <v>1160</v>
      </c>
      <c r="N597" s="832">
        <v>1</v>
      </c>
      <c r="O597" s="832">
        <v>96.666666666666671</v>
      </c>
      <c r="P597" s="849">
        <v>15</v>
      </c>
      <c r="Q597" s="849">
        <v>1450</v>
      </c>
      <c r="R597" s="837">
        <v>1.25</v>
      </c>
      <c r="S597" s="850">
        <v>96.666666666666671</v>
      </c>
    </row>
    <row r="598" spans="1:19" ht="14.4" customHeight="1" x14ac:dyDescent="0.3">
      <c r="A598" s="831"/>
      <c r="B598" s="832" t="s">
        <v>2242</v>
      </c>
      <c r="C598" s="832" t="s">
        <v>577</v>
      </c>
      <c r="D598" s="832" t="s">
        <v>1081</v>
      </c>
      <c r="E598" s="832" t="s">
        <v>2154</v>
      </c>
      <c r="F598" s="832" t="s">
        <v>2225</v>
      </c>
      <c r="G598" s="832" t="s">
        <v>2226</v>
      </c>
      <c r="H598" s="849">
        <v>23</v>
      </c>
      <c r="I598" s="849">
        <v>2683.33</v>
      </c>
      <c r="J598" s="832">
        <v>1.0454478158555021</v>
      </c>
      <c r="K598" s="832">
        <v>116.66652173913043</v>
      </c>
      <c r="L598" s="849">
        <v>22</v>
      </c>
      <c r="M598" s="849">
        <v>2566.6799999999998</v>
      </c>
      <c r="N598" s="832">
        <v>1</v>
      </c>
      <c r="O598" s="832">
        <v>116.66727272727272</v>
      </c>
      <c r="P598" s="849">
        <v>32</v>
      </c>
      <c r="Q598" s="849">
        <v>4266.66</v>
      </c>
      <c r="R598" s="837">
        <v>1.6623264294730937</v>
      </c>
      <c r="S598" s="850">
        <v>133.333125</v>
      </c>
    </row>
    <row r="599" spans="1:19" ht="14.4" customHeight="1" x14ac:dyDescent="0.3">
      <c r="A599" s="831"/>
      <c r="B599" s="832" t="s">
        <v>2242</v>
      </c>
      <c r="C599" s="832" t="s">
        <v>577</v>
      </c>
      <c r="D599" s="832" t="s">
        <v>1081</v>
      </c>
      <c r="E599" s="832" t="s">
        <v>2154</v>
      </c>
      <c r="F599" s="832" t="s">
        <v>2155</v>
      </c>
      <c r="G599" s="832" t="s">
        <v>2156</v>
      </c>
      <c r="H599" s="849">
        <v>207</v>
      </c>
      <c r="I599" s="849">
        <v>71300.010000000009</v>
      </c>
      <c r="J599" s="832">
        <v>0.85185186955174808</v>
      </c>
      <c r="K599" s="832">
        <v>344.44449275362325</v>
      </c>
      <c r="L599" s="849">
        <v>243</v>
      </c>
      <c r="M599" s="849">
        <v>83700.009999999995</v>
      </c>
      <c r="N599" s="832">
        <v>1</v>
      </c>
      <c r="O599" s="832">
        <v>344.44448559670781</v>
      </c>
      <c r="P599" s="849">
        <v>352</v>
      </c>
      <c r="Q599" s="849">
        <v>121244.45999999999</v>
      </c>
      <c r="R599" s="837">
        <v>1.4485596835651513</v>
      </c>
      <c r="S599" s="850">
        <v>344.44448863636359</v>
      </c>
    </row>
    <row r="600" spans="1:19" ht="14.4" customHeight="1" x14ac:dyDescent="0.3">
      <c r="A600" s="831"/>
      <c r="B600" s="832" t="s">
        <v>2242</v>
      </c>
      <c r="C600" s="832" t="s">
        <v>577</v>
      </c>
      <c r="D600" s="832" t="s">
        <v>1082</v>
      </c>
      <c r="E600" s="832" t="s">
        <v>2154</v>
      </c>
      <c r="F600" s="832" t="s">
        <v>2180</v>
      </c>
      <c r="G600" s="832" t="s">
        <v>2181</v>
      </c>
      <c r="H600" s="849">
        <v>1</v>
      </c>
      <c r="I600" s="849">
        <v>116.67</v>
      </c>
      <c r="J600" s="832"/>
      <c r="K600" s="832">
        <v>116.67</v>
      </c>
      <c r="L600" s="849"/>
      <c r="M600" s="849"/>
      <c r="N600" s="832"/>
      <c r="O600" s="832"/>
      <c r="P600" s="849"/>
      <c r="Q600" s="849"/>
      <c r="R600" s="837"/>
      <c r="S600" s="850"/>
    </row>
    <row r="601" spans="1:19" ht="14.4" customHeight="1" x14ac:dyDescent="0.3">
      <c r="A601" s="831"/>
      <c r="B601" s="832" t="s">
        <v>2242</v>
      </c>
      <c r="C601" s="832" t="s">
        <v>577</v>
      </c>
      <c r="D601" s="832" t="s">
        <v>1082</v>
      </c>
      <c r="E601" s="832" t="s">
        <v>2154</v>
      </c>
      <c r="F601" s="832" t="s">
        <v>2193</v>
      </c>
      <c r="G601" s="832" t="s">
        <v>2194</v>
      </c>
      <c r="H601" s="849">
        <v>2</v>
      </c>
      <c r="I601" s="849">
        <v>100</v>
      </c>
      <c r="J601" s="832"/>
      <c r="K601" s="832">
        <v>50</v>
      </c>
      <c r="L601" s="849"/>
      <c r="M601" s="849"/>
      <c r="N601" s="832"/>
      <c r="O601" s="832"/>
      <c r="P601" s="849"/>
      <c r="Q601" s="849"/>
      <c r="R601" s="837"/>
      <c r="S601" s="850"/>
    </row>
    <row r="602" spans="1:19" ht="14.4" customHeight="1" x14ac:dyDescent="0.3">
      <c r="A602" s="831"/>
      <c r="B602" s="832" t="s">
        <v>2242</v>
      </c>
      <c r="C602" s="832" t="s">
        <v>577</v>
      </c>
      <c r="D602" s="832" t="s">
        <v>1082</v>
      </c>
      <c r="E602" s="832" t="s">
        <v>2154</v>
      </c>
      <c r="F602" s="832" t="s">
        <v>2245</v>
      </c>
      <c r="G602" s="832" t="s">
        <v>2246</v>
      </c>
      <c r="H602" s="849">
        <v>6</v>
      </c>
      <c r="I602" s="849">
        <v>0</v>
      </c>
      <c r="J602" s="832"/>
      <c r="K602" s="832">
        <v>0</v>
      </c>
      <c r="L602" s="849"/>
      <c r="M602" s="849"/>
      <c r="N602" s="832"/>
      <c r="O602" s="832"/>
      <c r="P602" s="849"/>
      <c r="Q602" s="849"/>
      <c r="R602" s="837"/>
      <c r="S602" s="850"/>
    </row>
    <row r="603" spans="1:19" ht="14.4" customHeight="1" x14ac:dyDescent="0.3">
      <c r="A603" s="831"/>
      <c r="B603" s="832" t="s">
        <v>2242</v>
      </c>
      <c r="C603" s="832" t="s">
        <v>577</v>
      </c>
      <c r="D603" s="832" t="s">
        <v>1082</v>
      </c>
      <c r="E603" s="832" t="s">
        <v>2154</v>
      </c>
      <c r="F603" s="832" t="s">
        <v>2213</v>
      </c>
      <c r="G603" s="832" t="s">
        <v>2214</v>
      </c>
      <c r="H603" s="849">
        <v>2</v>
      </c>
      <c r="I603" s="849">
        <v>188.88</v>
      </c>
      <c r="J603" s="832"/>
      <c r="K603" s="832">
        <v>94.44</v>
      </c>
      <c r="L603" s="849"/>
      <c r="M603" s="849"/>
      <c r="N603" s="832"/>
      <c r="O603" s="832"/>
      <c r="P603" s="849"/>
      <c r="Q603" s="849"/>
      <c r="R603" s="837"/>
      <c r="S603" s="850"/>
    </row>
    <row r="604" spans="1:19" ht="14.4" customHeight="1" x14ac:dyDescent="0.3">
      <c r="A604" s="831"/>
      <c r="B604" s="832" t="s">
        <v>2242</v>
      </c>
      <c r="C604" s="832" t="s">
        <v>577</v>
      </c>
      <c r="D604" s="832" t="s">
        <v>1082</v>
      </c>
      <c r="E604" s="832" t="s">
        <v>2154</v>
      </c>
      <c r="F604" s="832" t="s">
        <v>2225</v>
      </c>
      <c r="G604" s="832" t="s">
        <v>2226</v>
      </c>
      <c r="H604" s="849">
        <v>2</v>
      </c>
      <c r="I604" s="849">
        <v>233.34</v>
      </c>
      <c r="J604" s="832"/>
      <c r="K604" s="832">
        <v>116.67</v>
      </c>
      <c r="L604" s="849"/>
      <c r="M604" s="849"/>
      <c r="N604" s="832"/>
      <c r="O604" s="832"/>
      <c r="P604" s="849"/>
      <c r="Q604" s="849"/>
      <c r="R604" s="837"/>
      <c r="S604" s="850"/>
    </row>
    <row r="605" spans="1:19" ht="14.4" customHeight="1" x14ac:dyDescent="0.3">
      <c r="A605" s="831"/>
      <c r="B605" s="832" t="s">
        <v>2242</v>
      </c>
      <c r="C605" s="832" t="s">
        <v>577</v>
      </c>
      <c r="D605" s="832" t="s">
        <v>1082</v>
      </c>
      <c r="E605" s="832" t="s">
        <v>2154</v>
      </c>
      <c r="F605" s="832" t="s">
        <v>2155</v>
      </c>
      <c r="G605" s="832" t="s">
        <v>2156</v>
      </c>
      <c r="H605" s="849">
        <v>6</v>
      </c>
      <c r="I605" s="849">
        <v>2066.66</v>
      </c>
      <c r="J605" s="832"/>
      <c r="K605" s="832">
        <v>344.44333333333333</v>
      </c>
      <c r="L605" s="849"/>
      <c r="M605" s="849"/>
      <c r="N605" s="832"/>
      <c r="O605" s="832"/>
      <c r="P605" s="849"/>
      <c r="Q605" s="849"/>
      <c r="R605" s="837"/>
      <c r="S605" s="850"/>
    </row>
    <row r="606" spans="1:19" ht="14.4" customHeight="1" x14ac:dyDescent="0.3">
      <c r="A606" s="831"/>
      <c r="B606" s="832" t="s">
        <v>2242</v>
      </c>
      <c r="C606" s="832" t="s">
        <v>577</v>
      </c>
      <c r="D606" s="832" t="s">
        <v>2142</v>
      </c>
      <c r="E606" s="832" t="s">
        <v>2154</v>
      </c>
      <c r="F606" s="832" t="s">
        <v>2176</v>
      </c>
      <c r="G606" s="832" t="s">
        <v>2177</v>
      </c>
      <c r="H606" s="849">
        <v>21</v>
      </c>
      <c r="I606" s="849">
        <v>1633.33</v>
      </c>
      <c r="J606" s="832">
        <v>0.77777248679768185</v>
      </c>
      <c r="K606" s="832">
        <v>77.777619047619041</v>
      </c>
      <c r="L606" s="849">
        <v>27</v>
      </c>
      <c r="M606" s="849">
        <v>2100.0100000000002</v>
      </c>
      <c r="N606" s="832">
        <v>1</v>
      </c>
      <c r="O606" s="832">
        <v>77.778148148148162</v>
      </c>
      <c r="P606" s="849"/>
      <c r="Q606" s="849"/>
      <c r="R606" s="837"/>
      <c r="S606" s="850"/>
    </row>
    <row r="607" spans="1:19" ht="14.4" customHeight="1" x14ac:dyDescent="0.3">
      <c r="A607" s="831"/>
      <c r="B607" s="832" t="s">
        <v>2242</v>
      </c>
      <c r="C607" s="832" t="s">
        <v>577</v>
      </c>
      <c r="D607" s="832" t="s">
        <v>2142</v>
      </c>
      <c r="E607" s="832" t="s">
        <v>2154</v>
      </c>
      <c r="F607" s="832" t="s">
        <v>2180</v>
      </c>
      <c r="G607" s="832" t="s">
        <v>2181</v>
      </c>
      <c r="H607" s="849">
        <v>61</v>
      </c>
      <c r="I607" s="849">
        <v>7116.68</v>
      </c>
      <c r="J607" s="832">
        <v>0.71764888581437702</v>
      </c>
      <c r="K607" s="832">
        <v>116.66688524590164</v>
      </c>
      <c r="L607" s="849">
        <v>85</v>
      </c>
      <c r="M607" s="849">
        <v>9916.66</v>
      </c>
      <c r="N607" s="832">
        <v>1</v>
      </c>
      <c r="O607" s="832">
        <v>116.66658823529411</v>
      </c>
      <c r="P607" s="849"/>
      <c r="Q607" s="849"/>
      <c r="R607" s="837"/>
      <c r="S607" s="850"/>
    </row>
    <row r="608" spans="1:19" ht="14.4" customHeight="1" x14ac:dyDescent="0.3">
      <c r="A608" s="831"/>
      <c r="B608" s="832" t="s">
        <v>2242</v>
      </c>
      <c r="C608" s="832" t="s">
        <v>577</v>
      </c>
      <c r="D608" s="832" t="s">
        <v>2142</v>
      </c>
      <c r="E608" s="832" t="s">
        <v>2154</v>
      </c>
      <c r="F608" s="832" t="s">
        <v>2184</v>
      </c>
      <c r="G608" s="832" t="s">
        <v>2185</v>
      </c>
      <c r="H608" s="849">
        <v>36</v>
      </c>
      <c r="I608" s="849">
        <v>7599.99</v>
      </c>
      <c r="J608" s="832">
        <v>0.83720891804925657</v>
      </c>
      <c r="K608" s="832">
        <v>211.11083333333332</v>
      </c>
      <c r="L608" s="849">
        <v>43</v>
      </c>
      <c r="M608" s="849">
        <v>9077.77</v>
      </c>
      <c r="N608" s="832">
        <v>1</v>
      </c>
      <c r="O608" s="832">
        <v>211.11093023255816</v>
      </c>
      <c r="P608" s="849"/>
      <c r="Q608" s="849"/>
      <c r="R608" s="837"/>
      <c r="S608" s="850"/>
    </row>
    <row r="609" spans="1:19" ht="14.4" customHeight="1" x14ac:dyDescent="0.3">
      <c r="A609" s="831"/>
      <c r="B609" s="832" t="s">
        <v>2242</v>
      </c>
      <c r="C609" s="832" t="s">
        <v>577</v>
      </c>
      <c r="D609" s="832" t="s">
        <v>2142</v>
      </c>
      <c r="E609" s="832" t="s">
        <v>2154</v>
      </c>
      <c r="F609" s="832" t="s">
        <v>2186</v>
      </c>
      <c r="G609" s="832" t="s">
        <v>2187</v>
      </c>
      <c r="H609" s="849">
        <v>18</v>
      </c>
      <c r="I609" s="849">
        <v>10500</v>
      </c>
      <c r="J609" s="832">
        <v>0.7826079179051747</v>
      </c>
      <c r="K609" s="832">
        <v>583.33333333333337</v>
      </c>
      <c r="L609" s="849">
        <v>23</v>
      </c>
      <c r="M609" s="849">
        <v>13416.68</v>
      </c>
      <c r="N609" s="832">
        <v>1</v>
      </c>
      <c r="O609" s="832">
        <v>583.33391304347822</v>
      </c>
      <c r="P609" s="849"/>
      <c r="Q609" s="849"/>
      <c r="R609" s="837"/>
      <c r="S609" s="850"/>
    </row>
    <row r="610" spans="1:19" ht="14.4" customHeight="1" x14ac:dyDescent="0.3">
      <c r="A610" s="831"/>
      <c r="B610" s="832" t="s">
        <v>2242</v>
      </c>
      <c r="C610" s="832" t="s">
        <v>577</v>
      </c>
      <c r="D610" s="832" t="s">
        <v>2142</v>
      </c>
      <c r="E610" s="832" t="s">
        <v>2154</v>
      </c>
      <c r="F610" s="832" t="s">
        <v>2188</v>
      </c>
      <c r="G610" s="832" t="s">
        <v>2189</v>
      </c>
      <c r="H610" s="849">
        <v>2</v>
      </c>
      <c r="I610" s="849">
        <v>933.34</v>
      </c>
      <c r="J610" s="832">
        <v>0.22222433862937771</v>
      </c>
      <c r="K610" s="832">
        <v>466.67</v>
      </c>
      <c r="L610" s="849">
        <v>9</v>
      </c>
      <c r="M610" s="849">
        <v>4199.99</v>
      </c>
      <c r="N610" s="832">
        <v>1</v>
      </c>
      <c r="O610" s="832">
        <v>466.66555555555556</v>
      </c>
      <c r="P610" s="849"/>
      <c r="Q610" s="849"/>
      <c r="R610" s="837"/>
      <c r="S610" s="850"/>
    </row>
    <row r="611" spans="1:19" ht="14.4" customHeight="1" x14ac:dyDescent="0.3">
      <c r="A611" s="831"/>
      <c r="B611" s="832" t="s">
        <v>2242</v>
      </c>
      <c r="C611" s="832" t="s">
        <v>577</v>
      </c>
      <c r="D611" s="832" t="s">
        <v>2142</v>
      </c>
      <c r="E611" s="832" t="s">
        <v>2154</v>
      </c>
      <c r="F611" s="832" t="s">
        <v>2193</v>
      </c>
      <c r="G611" s="832" t="s">
        <v>2194</v>
      </c>
      <c r="H611" s="849">
        <v>44</v>
      </c>
      <c r="I611" s="849">
        <v>2200</v>
      </c>
      <c r="J611" s="832">
        <v>1.3333333333333333</v>
      </c>
      <c r="K611" s="832">
        <v>50</v>
      </c>
      <c r="L611" s="849">
        <v>33</v>
      </c>
      <c r="M611" s="849">
        <v>1650</v>
      </c>
      <c r="N611" s="832">
        <v>1</v>
      </c>
      <c r="O611" s="832">
        <v>50</v>
      </c>
      <c r="P611" s="849"/>
      <c r="Q611" s="849"/>
      <c r="R611" s="837"/>
      <c r="S611" s="850"/>
    </row>
    <row r="612" spans="1:19" ht="14.4" customHeight="1" x14ac:dyDescent="0.3">
      <c r="A612" s="831"/>
      <c r="B612" s="832" t="s">
        <v>2242</v>
      </c>
      <c r="C612" s="832" t="s">
        <v>577</v>
      </c>
      <c r="D612" s="832" t="s">
        <v>2142</v>
      </c>
      <c r="E612" s="832" t="s">
        <v>2154</v>
      </c>
      <c r="F612" s="832" t="s">
        <v>2243</v>
      </c>
      <c r="G612" s="832" t="s">
        <v>2244</v>
      </c>
      <c r="H612" s="849"/>
      <c r="I612" s="849"/>
      <c r="J612" s="832"/>
      <c r="K612" s="832"/>
      <c r="L612" s="849">
        <v>2</v>
      </c>
      <c r="M612" s="849">
        <v>0</v>
      </c>
      <c r="N612" s="832"/>
      <c r="O612" s="832">
        <v>0</v>
      </c>
      <c r="P612" s="849"/>
      <c r="Q612" s="849"/>
      <c r="R612" s="837"/>
      <c r="S612" s="850"/>
    </row>
    <row r="613" spans="1:19" ht="14.4" customHeight="1" x14ac:dyDescent="0.3">
      <c r="A613" s="831"/>
      <c r="B613" s="832" t="s">
        <v>2242</v>
      </c>
      <c r="C613" s="832" t="s">
        <v>577</v>
      </c>
      <c r="D613" s="832" t="s">
        <v>2142</v>
      </c>
      <c r="E613" s="832" t="s">
        <v>2154</v>
      </c>
      <c r="F613" s="832" t="s">
        <v>2245</v>
      </c>
      <c r="G613" s="832" t="s">
        <v>2246</v>
      </c>
      <c r="H613" s="849">
        <v>214</v>
      </c>
      <c r="I613" s="849">
        <v>0</v>
      </c>
      <c r="J613" s="832"/>
      <c r="K613" s="832">
        <v>0</v>
      </c>
      <c r="L613" s="849">
        <v>216</v>
      </c>
      <c r="M613" s="849">
        <v>0</v>
      </c>
      <c r="N613" s="832"/>
      <c r="O613" s="832">
        <v>0</v>
      </c>
      <c r="P613" s="849"/>
      <c r="Q613" s="849"/>
      <c r="R613" s="837"/>
      <c r="S613" s="850"/>
    </row>
    <row r="614" spans="1:19" ht="14.4" customHeight="1" x14ac:dyDescent="0.3">
      <c r="A614" s="831"/>
      <c r="B614" s="832" t="s">
        <v>2242</v>
      </c>
      <c r="C614" s="832" t="s">
        <v>577</v>
      </c>
      <c r="D614" s="832" t="s">
        <v>2142</v>
      </c>
      <c r="E614" s="832" t="s">
        <v>2154</v>
      </c>
      <c r="F614" s="832" t="s">
        <v>2213</v>
      </c>
      <c r="G614" s="832" t="s">
        <v>2214</v>
      </c>
      <c r="H614" s="849">
        <v>79</v>
      </c>
      <c r="I614" s="849">
        <v>7461.1100000000006</v>
      </c>
      <c r="J614" s="832">
        <v>1</v>
      </c>
      <c r="K614" s="832">
        <v>94.444430379746848</v>
      </c>
      <c r="L614" s="849">
        <v>79</v>
      </c>
      <c r="M614" s="849">
        <v>7461.1100000000006</v>
      </c>
      <c r="N614" s="832">
        <v>1</v>
      </c>
      <c r="O614" s="832">
        <v>94.444430379746848</v>
      </c>
      <c r="P614" s="849"/>
      <c r="Q614" s="849"/>
      <c r="R614" s="837"/>
      <c r="S614" s="850"/>
    </row>
    <row r="615" spans="1:19" ht="14.4" customHeight="1" x14ac:dyDescent="0.3">
      <c r="A615" s="831"/>
      <c r="B615" s="832" t="s">
        <v>2242</v>
      </c>
      <c r="C615" s="832" t="s">
        <v>577</v>
      </c>
      <c r="D615" s="832" t="s">
        <v>2142</v>
      </c>
      <c r="E615" s="832" t="s">
        <v>2154</v>
      </c>
      <c r="F615" s="832" t="s">
        <v>2217</v>
      </c>
      <c r="G615" s="832" t="s">
        <v>2218</v>
      </c>
      <c r="H615" s="849">
        <v>16</v>
      </c>
      <c r="I615" s="849">
        <v>1546.67</v>
      </c>
      <c r="J615" s="832">
        <v>0.7619026507258585</v>
      </c>
      <c r="K615" s="832">
        <v>96.666875000000005</v>
      </c>
      <c r="L615" s="849">
        <v>21</v>
      </c>
      <c r="M615" s="849">
        <v>2030.01</v>
      </c>
      <c r="N615" s="832">
        <v>1</v>
      </c>
      <c r="O615" s="832">
        <v>96.667142857142863</v>
      </c>
      <c r="P615" s="849"/>
      <c r="Q615" s="849"/>
      <c r="R615" s="837"/>
      <c r="S615" s="850"/>
    </row>
    <row r="616" spans="1:19" ht="14.4" customHeight="1" x14ac:dyDescent="0.3">
      <c r="A616" s="831"/>
      <c r="B616" s="832" t="s">
        <v>2242</v>
      </c>
      <c r="C616" s="832" t="s">
        <v>577</v>
      </c>
      <c r="D616" s="832" t="s">
        <v>2142</v>
      </c>
      <c r="E616" s="832" t="s">
        <v>2154</v>
      </c>
      <c r="F616" s="832" t="s">
        <v>2225</v>
      </c>
      <c r="G616" s="832" t="s">
        <v>2226</v>
      </c>
      <c r="H616" s="849">
        <v>8</v>
      </c>
      <c r="I616" s="849">
        <v>933.34</v>
      </c>
      <c r="J616" s="832">
        <v>0.61538765848866261</v>
      </c>
      <c r="K616" s="832">
        <v>116.6675</v>
      </c>
      <c r="L616" s="849">
        <v>13</v>
      </c>
      <c r="M616" s="849">
        <v>1516.67</v>
      </c>
      <c r="N616" s="832">
        <v>1</v>
      </c>
      <c r="O616" s="832">
        <v>116.66692307692308</v>
      </c>
      <c r="P616" s="849"/>
      <c r="Q616" s="849"/>
      <c r="R616" s="837"/>
      <c r="S616" s="850"/>
    </row>
    <row r="617" spans="1:19" ht="14.4" customHeight="1" x14ac:dyDescent="0.3">
      <c r="A617" s="831"/>
      <c r="B617" s="832" t="s">
        <v>2242</v>
      </c>
      <c r="C617" s="832" t="s">
        <v>577</v>
      </c>
      <c r="D617" s="832" t="s">
        <v>2142</v>
      </c>
      <c r="E617" s="832" t="s">
        <v>2154</v>
      </c>
      <c r="F617" s="832" t="s">
        <v>2155</v>
      </c>
      <c r="G617" s="832" t="s">
        <v>2156</v>
      </c>
      <c r="H617" s="849">
        <v>218</v>
      </c>
      <c r="I617" s="849">
        <v>75088.89</v>
      </c>
      <c r="J617" s="832">
        <v>0.97757837667254432</v>
      </c>
      <c r="K617" s="832">
        <v>344.44444954128443</v>
      </c>
      <c r="L617" s="849">
        <v>223</v>
      </c>
      <c r="M617" s="849">
        <v>76811.12</v>
      </c>
      <c r="N617" s="832">
        <v>1</v>
      </c>
      <c r="O617" s="832">
        <v>344.4444843049327</v>
      </c>
      <c r="P617" s="849"/>
      <c r="Q617" s="849"/>
      <c r="R617" s="837"/>
      <c r="S617" s="850"/>
    </row>
    <row r="618" spans="1:19" ht="14.4" customHeight="1" x14ac:dyDescent="0.3">
      <c r="A618" s="831"/>
      <c r="B618" s="832" t="s">
        <v>2242</v>
      </c>
      <c r="C618" s="832" t="s">
        <v>577</v>
      </c>
      <c r="D618" s="832" t="s">
        <v>1083</v>
      </c>
      <c r="E618" s="832" t="s">
        <v>2154</v>
      </c>
      <c r="F618" s="832" t="s">
        <v>2188</v>
      </c>
      <c r="G618" s="832" t="s">
        <v>2189</v>
      </c>
      <c r="H618" s="849">
        <v>1</v>
      </c>
      <c r="I618" s="849">
        <v>466.67</v>
      </c>
      <c r="J618" s="832"/>
      <c r="K618" s="832">
        <v>466.67</v>
      </c>
      <c r="L618" s="849"/>
      <c r="M618" s="849"/>
      <c r="N618" s="832"/>
      <c r="O618" s="832"/>
      <c r="P618" s="849"/>
      <c r="Q618" s="849"/>
      <c r="R618" s="837"/>
      <c r="S618" s="850"/>
    </row>
    <row r="619" spans="1:19" ht="14.4" customHeight="1" x14ac:dyDescent="0.3">
      <c r="A619" s="831"/>
      <c r="B619" s="832" t="s">
        <v>2242</v>
      </c>
      <c r="C619" s="832" t="s">
        <v>577</v>
      </c>
      <c r="D619" s="832" t="s">
        <v>1083</v>
      </c>
      <c r="E619" s="832" t="s">
        <v>2154</v>
      </c>
      <c r="F619" s="832" t="s">
        <v>2245</v>
      </c>
      <c r="G619" s="832" t="s">
        <v>2246</v>
      </c>
      <c r="H619" s="849">
        <v>1</v>
      </c>
      <c r="I619" s="849">
        <v>0</v>
      </c>
      <c r="J619" s="832"/>
      <c r="K619" s="832">
        <v>0</v>
      </c>
      <c r="L619" s="849"/>
      <c r="M619" s="849"/>
      <c r="N619" s="832"/>
      <c r="O619" s="832"/>
      <c r="P619" s="849"/>
      <c r="Q619" s="849"/>
      <c r="R619" s="837"/>
      <c r="S619" s="850"/>
    </row>
    <row r="620" spans="1:19" ht="14.4" customHeight="1" x14ac:dyDescent="0.3">
      <c r="A620" s="831"/>
      <c r="B620" s="832" t="s">
        <v>2242</v>
      </c>
      <c r="C620" s="832" t="s">
        <v>577</v>
      </c>
      <c r="D620" s="832" t="s">
        <v>1083</v>
      </c>
      <c r="E620" s="832" t="s">
        <v>2154</v>
      </c>
      <c r="F620" s="832" t="s">
        <v>2213</v>
      </c>
      <c r="G620" s="832" t="s">
        <v>2214</v>
      </c>
      <c r="H620" s="849">
        <v>1</v>
      </c>
      <c r="I620" s="849">
        <v>94.44</v>
      </c>
      <c r="J620" s="832"/>
      <c r="K620" s="832">
        <v>94.44</v>
      </c>
      <c r="L620" s="849"/>
      <c r="M620" s="849"/>
      <c r="N620" s="832"/>
      <c r="O620" s="832"/>
      <c r="P620" s="849"/>
      <c r="Q620" s="849"/>
      <c r="R620" s="837"/>
      <c r="S620" s="850"/>
    </row>
    <row r="621" spans="1:19" ht="14.4" customHeight="1" x14ac:dyDescent="0.3">
      <c r="A621" s="831"/>
      <c r="B621" s="832" t="s">
        <v>2242</v>
      </c>
      <c r="C621" s="832" t="s">
        <v>577</v>
      </c>
      <c r="D621" s="832" t="s">
        <v>1083</v>
      </c>
      <c r="E621" s="832" t="s">
        <v>2154</v>
      </c>
      <c r="F621" s="832" t="s">
        <v>2155</v>
      </c>
      <c r="G621" s="832" t="s">
        <v>2156</v>
      </c>
      <c r="H621" s="849">
        <v>1</v>
      </c>
      <c r="I621" s="849">
        <v>344.44</v>
      </c>
      <c r="J621" s="832"/>
      <c r="K621" s="832">
        <v>344.44</v>
      </c>
      <c r="L621" s="849"/>
      <c r="M621" s="849"/>
      <c r="N621" s="832"/>
      <c r="O621" s="832"/>
      <c r="P621" s="849"/>
      <c r="Q621" s="849"/>
      <c r="R621" s="837"/>
      <c r="S621" s="850"/>
    </row>
    <row r="622" spans="1:19" ht="14.4" customHeight="1" x14ac:dyDescent="0.3">
      <c r="A622" s="831"/>
      <c r="B622" s="832" t="s">
        <v>2242</v>
      </c>
      <c r="C622" s="832" t="s">
        <v>577</v>
      </c>
      <c r="D622" s="832" t="s">
        <v>1085</v>
      </c>
      <c r="E622" s="832" t="s">
        <v>2154</v>
      </c>
      <c r="F622" s="832" t="s">
        <v>2176</v>
      </c>
      <c r="G622" s="832" t="s">
        <v>2177</v>
      </c>
      <c r="H622" s="849">
        <v>9</v>
      </c>
      <c r="I622" s="849">
        <v>700</v>
      </c>
      <c r="J622" s="832"/>
      <c r="K622" s="832">
        <v>77.777777777777771</v>
      </c>
      <c r="L622" s="849"/>
      <c r="M622" s="849"/>
      <c r="N622" s="832"/>
      <c r="O622" s="832"/>
      <c r="P622" s="849"/>
      <c r="Q622" s="849"/>
      <c r="R622" s="837"/>
      <c r="S622" s="850"/>
    </row>
    <row r="623" spans="1:19" ht="14.4" customHeight="1" x14ac:dyDescent="0.3">
      <c r="A623" s="831"/>
      <c r="B623" s="832" t="s">
        <v>2242</v>
      </c>
      <c r="C623" s="832" t="s">
        <v>577</v>
      </c>
      <c r="D623" s="832" t="s">
        <v>1085</v>
      </c>
      <c r="E623" s="832" t="s">
        <v>2154</v>
      </c>
      <c r="F623" s="832" t="s">
        <v>2180</v>
      </c>
      <c r="G623" s="832" t="s">
        <v>2181</v>
      </c>
      <c r="H623" s="849">
        <v>8</v>
      </c>
      <c r="I623" s="849">
        <v>933.34</v>
      </c>
      <c r="J623" s="832"/>
      <c r="K623" s="832">
        <v>116.6675</v>
      </c>
      <c r="L623" s="849"/>
      <c r="M623" s="849"/>
      <c r="N623" s="832"/>
      <c r="O623" s="832"/>
      <c r="P623" s="849"/>
      <c r="Q623" s="849"/>
      <c r="R623" s="837"/>
      <c r="S623" s="850"/>
    </row>
    <row r="624" spans="1:19" ht="14.4" customHeight="1" x14ac:dyDescent="0.3">
      <c r="A624" s="831"/>
      <c r="B624" s="832" t="s">
        <v>2242</v>
      </c>
      <c r="C624" s="832" t="s">
        <v>577</v>
      </c>
      <c r="D624" s="832" t="s">
        <v>1085</v>
      </c>
      <c r="E624" s="832" t="s">
        <v>2154</v>
      </c>
      <c r="F624" s="832" t="s">
        <v>2184</v>
      </c>
      <c r="G624" s="832" t="s">
        <v>2185</v>
      </c>
      <c r="H624" s="849">
        <v>3</v>
      </c>
      <c r="I624" s="849">
        <v>633.33000000000004</v>
      </c>
      <c r="J624" s="832"/>
      <c r="K624" s="832">
        <v>211.11</v>
      </c>
      <c r="L624" s="849"/>
      <c r="M624" s="849"/>
      <c r="N624" s="832"/>
      <c r="O624" s="832"/>
      <c r="P624" s="849"/>
      <c r="Q624" s="849"/>
      <c r="R624" s="837"/>
      <c r="S624" s="850"/>
    </row>
    <row r="625" spans="1:19" ht="14.4" customHeight="1" x14ac:dyDescent="0.3">
      <c r="A625" s="831"/>
      <c r="B625" s="832" t="s">
        <v>2242</v>
      </c>
      <c r="C625" s="832" t="s">
        <v>577</v>
      </c>
      <c r="D625" s="832" t="s">
        <v>1085</v>
      </c>
      <c r="E625" s="832" t="s">
        <v>2154</v>
      </c>
      <c r="F625" s="832" t="s">
        <v>2188</v>
      </c>
      <c r="G625" s="832" t="s">
        <v>2189</v>
      </c>
      <c r="H625" s="849">
        <v>1</v>
      </c>
      <c r="I625" s="849">
        <v>466.67</v>
      </c>
      <c r="J625" s="832"/>
      <c r="K625" s="832">
        <v>466.67</v>
      </c>
      <c r="L625" s="849"/>
      <c r="M625" s="849"/>
      <c r="N625" s="832"/>
      <c r="O625" s="832"/>
      <c r="P625" s="849"/>
      <c r="Q625" s="849"/>
      <c r="R625" s="837"/>
      <c r="S625" s="850"/>
    </row>
    <row r="626" spans="1:19" ht="14.4" customHeight="1" x14ac:dyDescent="0.3">
      <c r="A626" s="831"/>
      <c r="B626" s="832" t="s">
        <v>2242</v>
      </c>
      <c r="C626" s="832" t="s">
        <v>577</v>
      </c>
      <c r="D626" s="832" t="s">
        <v>1085</v>
      </c>
      <c r="E626" s="832" t="s">
        <v>2154</v>
      </c>
      <c r="F626" s="832" t="s">
        <v>2193</v>
      </c>
      <c r="G626" s="832" t="s">
        <v>2194</v>
      </c>
      <c r="H626" s="849">
        <v>8</v>
      </c>
      <c r="I626" s="849">
        <v>400</v>
      </c>
      <c r="J626" s="832"/>
      <c r="K626" s="832">
        <v>50</v>
      </c>
      <c r="L626" s="849"/>
      <c r="M626" s="849"/>
      <c r="N626" s="832"/>
      <c r="O626" s="832"/>
      <c r="P626" s="849"/>
      <c r="Q626" s="849"/>
      <c r="R626" s="837"/>
      <c r="S626" s="850"/>
    </row>
    <row r="627" spans="1:19" ht="14.4" customHeight="1" x14ac:dyDescent="0.3">
      <c r="A627" s="831"/>
      <c r="B627" s="832" t="s">
        <v>2242</v>
      </c>
      <c r="C627" s="832" t="s">
        <v>577</v>
      </c>
      <c r="D627" s="832" t="s">
        <v>1085</v>
      </c>
      <c r="E627" s="832" t="s">
        <v>2154</v>
      </c>
      <c r="F627" s="832" t="s">
        <v>2245</v>
      </c>
      <c r="G627" s="832" t="s">
        <v>2246</v>
      </c>
      <c r="H627" s="849">
        <v>41</v>
      </c>
      <c r="I627" s="849">
        <v>0</v>
      </c>
      <c r="J627" s="832"/>
      <c r="K627" s="832">
        <v>0</v>
      </c>
      <c r="L627" s="849"/>
      <c r="M627" s="849"/>
      <c r="N627" s="832"/>
      <c r="O627" s="832"/>
      <c r="P627" s="849"/>
      <c r="Q627" s="849"/>
      <c r="R627" s="837"/>
      <c r="S627" s="850"/>
    </row>
    <row r="628" spans="1:19" ht="14.4" customHeight="1" x14ac:dyDescent="0.3">
      <c r="A628" s="831"/>
      <c r="B628" s="832" t="s">
        <v>2242</v>
      </c>
      <c r="C628" s="832" t="s">
        <v>577</v>
      </c>
      <c r="D628" s="832" t="s">
        <v>1085</v>
      </c>
      <c r="E628" s="832" t="s">
        <v>2154</v>
      </c>
      <c r="F628" s="832" t="s">
        <v>2213</v>
      </c>
      <c r="G628" s="832" t="s">
        <v>2214</v>
      </c>
      <c r="H628" s="849">
        <v>15</v>
      </c>
      <c r="I628" s="849">
        <v>1416.65</v>
      </c>
      <c r="J628" s="832"/>
      <c r="K628" s="832">
        <v>94.443333333333342</v>
      </c>
      <c r="L628" s="849"/>
      <c r="M628" s="849"/>
      <c r="N628" s="832"/>
      <c r="O628" s="832"/>
      <c r="P628" s="849"/>
      <c r="Q628" s="849"/>
      <c r="R628" s="837"/>
      <c r="S628" s="850"/>
    </row>
    <row r="629" spans="1:19" ht="14.4" customHeight="1" x14ac:dyDescent="0.3">
      <c r="A629" s="831"/>
      <c r="B629" s="832" t="s">
        <v>2242</v>
      </c>
      <c r="C629" s="832" t="s">
        <v>577</v>
      </c>
      <c r="D629" s="832" t="s">
        <v>1085</v>
      </c>
      <c r="E629" s="832" t="s">
        <v>2154</v>
      </c>
      <c r="F629" s="832" t="s">
        <v>2217</v>
      </c>
      <c r="G629" s="832" t="s">
        <v>2218</v>
      </c>
      <c r="H629" s="849">
        <v>1</v>
      </c>
      <c r="I629" s="849">
        <v>96.67</v>
      </c>
      <c r="J629" s="832"/>
      <c r="K629" s="832">
        <v>96.67</v>
      </c>
      <c r="L629" s="849"/>
      <c r="M629" s="849"/>
      <c r="N629" s="832"/>
      <c r="O629" s="832"/>
      <c r="P629" s="849"/>
      <c r="Q629" s="849"/>
      <c r="R629" s="837"/>
      <c r="S629" s="850"/>
    </row>
    <row r="630" spans="1:19" ht="14.4" customHeight="1" x14ac:dyDescent="0.3">
      <c r="A630" s="831"/>
      <c r="B630" s="832" t="s">
        <v>2242</v>
      </c>
      <c r="C630" s="832" t="s">
        <v>577</v>
      </c>
      <c r="D630" s="832" t="s">
        <v>1085</v>
      </c>
      <c r="E630" s="832" t="s">
        <v>2154</v>
      </c>
      <c r="F630" s="832" t="s">
        <v>2225</v>
      </c>
      <c r="G630" s="832" t="s">
        <v>2226</v>
      </c>
      <c r="H630" s="849">
        <v>3</v>
      </c>
      <c r="I630" s="849">
        <v>350</v>
      </c>
      <c r="J630" s="832"/>
      <c r="K630" s="832">
        <v>116.66666666666667</v>
      </c>
      <c r="L630" s="849"/>
      <c r="M630" s="849"/>
      <c r="N630" s="832"/>
      <c r="O630" s="832"/>
      <c r="P630" s="849"/>
      <c r="Q630" s="849"/>
      <c r="R630" s="837"/>
      <c r="S630" s="850"/>
    </row>
    <row r="631" spans="1:19" ht="14.4" customHeight="1" x14ac:dyDescent="0.3">
      <c r="A631" s="831"/>
      <c r="B631" s="832" t="s">
        <v>2242</v>
      </c>
      <c r="C631" s="832" t="s">
        <v>577</v>
      </c>
      <c r="D631" s="832" t="s">
        <v>1085</v>
      </c>
      <c r="E631" s="832" t="s">
        <v>2154</v>
      </c>
      <c r="F631" s="832" t="s">
        <v>2155</v>
      </c>
      <c r="G631" s="832" t="s">
        <v>2156</v>
      </c>
      <c r="H631" s="849">
        <v>42</v>
      </c>
      <c r="I631" s="849">
        <v>14466.66</v>
      </c>
      <c r="J631" s="832"/>
      <c r="K631" s="832">
        <v>344.44428571428568</v>
      </c>
      <c r="L631" s="849"/>
      <c r="M631" s="849"/>
      <c r="N631" s="832"/>
      <c r="O631" s="832"/>
      <c r="P631" s="849"/>
      <c r="Q631" s="849"/>
      <c r="R631" s="837"/>
      <c r="S631" s="850"/>
    </row>
    <row r="632" spans="1:19" ht="14.4" customHeight="1" x14ac:dyDescent="0.3">
      <c r="A632" s="831"/>
      <c r="B632" s="832" t="s">
        <v>2242</v>
      </c>
      <c r="C632" s="832" t="s">
        <v>577</v>
      </c>
      <c r="D632" s="832" t="s">
        <v>1086</v>
      </c>
      <c r="E632" s="832" t="s">
        <v>2154</v>
      </c>
      <c r="F632" s="832" t="s">
        <v>2176</v>
      </c>
      <c r="G632" s="832" t="s">
        <v>2177</v>
      </c>
      <c r="H632" s="849">
        <v>4</v>
      </c>
      <c r="I632" s="849">
        <v>311.12</v>
      </c>
      <c r="J632" s="832"/>
      <c r="K632" s="832">
        <v>77.78</v>
      </c>
      <c r="L632" s="849"/>
      <c r="M632" s="849"/>
      <c r="N632" s="832"/>
      <c r="O632" s="832"/>
      <c r="P632" s="849">
        <v>8</v>
      </c>
      <c r="Q632" s="849">
        <v>622.23</v>
      </c>
      <c r="R632" s="837"/>
      <c r="S632" s="850">
        <v>77.778750000000002</v>
      </c>
    </row>
    <row r="633" spans="1:19" ht="14.4" customHeight="1" x14ac:dyDescent="0.3">
      <c r="A633" s="831"/>
      <c r="B633" s="832" t="s">
        <v>2242</v>
      </c>
      <c r="C633" s="832" t="s">
        <v>577</v>
      </c>
      <c r="D633" s="832" t="s">
        <v>1086</v>
      </c>
      <c r="E633" s="832" t="s">
        <v>2154</v>
      </c>
      <c r="F633" s="832" t="s">
        <v>2180</v>
      </c>
      <c r="G633" s="832" t="s">
        <v>2181</v>
      </c>
      <c r="H633" s="849">
        <v>17</v>
      </c>
      <c r="I633" s="849">
        <v>1983.3300000000002</v>
      </c>
      <c r="J633" s="832"/>
      <c r="K633" s="832">
        <v>116.6664705882353</v>
      </c>
      <c r="L633" s="849"/>
      <c r="M633" s="849"/>
      <c r="N633" s="832"/>
      <c r="O633" s="832"/>
      <c r="P633" s="849">
        <v>9</v>
      </c>
      <c r="Q633" s="849">
        <v>1050</v>
      </c>
      <c r="R633" s="837"/>
      <c r="S633" s="850">
        <v>116.66666666666667</v>
      </c>
    </row>
    <row r="634" spans="1:19" ht="14.4" customHeight="1" x14ac:dyDescent="0.3">
      <c r="A634" s="831"/>
      <c r="B634" s="832" t="s">
        <v>2242</v>
      </c>
      <c r="C634" s="832" t="s">
        <v>577</v>
      </c>
      <c r="D634" s="832" t="s">
        <v>1086</v>
      </c>
      <c r="E634" s="832" t="s">
        <v>2154</v>
      </c>
      <c r="F634" s="832" t="s">
        <v>2184</v>
      </c>
      <c r="G634" s="832" t="s">
        <v>2185</v>
      </c>
      <c r="H634" s="849">
        <v>11</v>
      </c>
      <c r="I634" s="849">
        <v>2322.2199999999998</v>
      </c>
      <c r="J634" s="832"/>
      <c r="K634" s="832">
        <v>211.11090909090908</v>
      </c>
      <c r="L634" s="849"/>
      <c r="M634" s="849"/>
      <c r="N634" s="832"/>
      <c r="O634" s="832"/>
      <c r="P634" s="849">
        <v>3</v>
      </c>
      <c r="Q634" s="849">
        <v>666.67</v>
      </c>
      <c r="R634" s="837"/>
      <c r="S634" s="850">
        <v>222.22333333333333</v>
      </c>
    </row>
    <row r="635" spans="1:19" ht="14.4" customHeight="1" x14ac:dyDescent="0.3">
      <c r="A635" s="831"/>
      <c r="B635" s="832" t="s">
        <v>2242</v>
      </c>
      <c r="C635" s="832" t="s">
        <v>577</v>
      </c>
      <c r="D635" s="832" t="s">
        <v>1086</v>
      </c>
      <c r="E635" s="832" t="s">
        <v>2154</v>
      </c>
      <c r="F635" s="832" t="s">
        <v>2186</v>
      </c>
      <c r="G635" s="832" t="s">
        <v>2187</v>
      </c>
      <c r="H635" s="849">
        <v>1</v>
      </c>
      <c r="I635" s="849">
        <v>583.33000000000004</v>
      </c>
      <c r="J635" s="832"/>
      <c r="K635" s="832">
        <v>583.33000000000004</v>
      </c>
      <c r="L635" s="849"/>
      <c r="M635" s="849"/>
      <c r="N635" s="832"/>
      <c r="O635" s="832"/>
      <c r="P635" s="849">
        <v>6</v>
      </c>
      <c r="Q635" s="849">
        <v>3500</v>
      </c>
      <c r="R635" s="837"/>
      <c r="S635" s="850">
        <v>583.33333333333337</v>
      </c>
    </row>
    <row r="636" spans="1:19" ht="14.4" customHeight="1" x14ac:dyDescent="0.3">
      <c r="A636" s="831"/>
      <c r="B636" s="832" t="s">
        <v>2242</v>
      </c>
      <c r="C636" s="832" t="s">
        <v>577</v>
      </c>
      <c r="D636" s="832" t="s">
        <v>1086</v>
      </c>
      <c r="E636" s="832" t="s">
        <v>2154</v>
      </c>
      <c r="F636" s="832" t="s">
        <v>2188</v>
      </c>
      <c r="G636" s="832" t="s">
        <v>2189</v>
      </c>
      <c r="H636" s="849"/>
      <c r="I636" s="849"/>
      <c r="J636" s="832"/>
      <c r="K636" s="832"/>
      <c r="L636" s="849">
        <v>1</v>
      </c>
      <c r="M636" s="849">
        <v>466.67</v>
      </c>
      <c r="N636" s="832">
        <v>1</v>
      </c>
      <c r="O636" s="832">
        <v>466.67</v>
      </c>
      <c r="P636" s="849">
        <v>1</v>
      </c>
      <c r="Q636" s="849">
        <v>466.67</v>
      </c>
      <c r="R636" s="837">
        <v>1</v>
      </c>
      <c r="S636" s="850">
        <v>466.67</v>
      </c>
    </row>
    <row r="637" spans="1:19" ht="14.4" customHeight="1" x14ac:dyDescent="0.3">
      <c r="A637" s="831"/>
      <c r="B637" s="832" t="s">
        <v>2242</v>
      </c>
      <c r="C637" s="832" t="s">
        <v>577</v>
      </c>
      <c r="D637" s="832" t="s">
        <v>1086</v>
      </c>
      <c r="E637" s="832" t="s">
        <v>2154</v>
      </c>
      <c r="F637" s="832" t="s">
        <v>2193</v>
      </c>
      <c r="G637" s="832" t="s">
        <v>2194</v>
      </c>
      <c r="H637" s="849">
        <v>22</v>
      </c>
      <c r="I637" s="849">
        <v>1100</v>
      </c>
      <c r="J637" s="832"/>
      <c r="K637" s="832">
        <v>50</v>
      </c>
      <c r="L637" s="849"/>
      <c r="M637" s="849"/>
      <c r="N637" s="832"/>
      <c r="O637" s="832"/>
      <c r="P637" s="849">
        <v>2</v>
      </c>
      <c r="Q637" s="849">
        <v>122.22</v>
      </c>
      <c r="R637" s="837"/>
      <c r="S637" s="850">
        <v>61.11</v>
      </c>
    </row>
    <row r="638" spans="1:19" ht="14.4" customHeight="1" x14ac:dyDescent="0.3">
      <c r="A638" s="831"/>
      <c r="B638" s="832" t="s">
        <v>2242</v>
      </c>
      <c r="C638" s="832" t="s">
        <v>577</v>
      </c>
      <c r="D638" s="832" t="s">
        <v>1086</v>
      </c>
      <c r="E638" s="832" t="s">
        <v>2154</v>
      </c>
      <c r="F638" s="832" t="s">
        <v>2245</v>
      </c>
      <c r="G638" s="832" t="s">
        <v>2246</v>
      </c>
      <c r="H638" s="849">
        <v>61</v>
      </c>
      <c r="I638" s="849">
        <v>0</v>
      </c>
      <c r="J638" s="832"/>
      <c r="K638" s="832">
        <v>0</v>
      </c>
      <c r="L638" s="849">
        <v>2</v>
      </c>
      <c r="M638" s="849">
        <v>0</v>
      </c>
      <c r="N638" s="832"/>
      <c r="O638" s="832">
        <v>0</v>
      </c>
      <c r="P638" s="849">
        <v>20</v>
      </c>
      <c r="Q638" s="849">
        <v>0</v>
      </c>
      <c r="R638" s="837"/>
      <c r="S638" s="850">
        <v>0</v>
      </c>
    </row>
    <row r="639" spans="1:19" ht="14.4" customHeight="1" x14ac:dyDescent="0.3">
      <c r="A639" s="831"/>
      <c r="B639" s="832" t="s">
        <v>2242</v>
      </c>
      <c r="C639" s="832" t="s">
        <v>577</v>
      </c>
      <c r="D639" s="832" t="s">
        <v>1086</v>
      </c>
      <c r="E639" s="832" t="s">
        <v>2154</v>
      </c>
      <c r="F639" s="832" t="s">
        <v>2213</v>
      </c>
      <c r="G639" s="832" t="s">
        <v>2214</v>
      </c>
      <c r="H639" s="849">
        <v>16</v>
      </c>
      <c r="I639" s="849">
        <v>1511.11</v>
      </c>
      <c r="J639" s="832">
        <v>8.0003706056755615</v>
      </c>
      <c r="K639" s="832">
        <v>94.444374999999994</v>
      </c>
      <c r="L639" s="849">
        <v>2</v>
      </c>
      <c r="M639" s="849">
        <v>188.88</v>
      </c>
      <c r="N639" s="832">
        <v>1</v>
      </c>
      <c r="O639" s="832">
        <v>94.44</v>
      </c>
      <c r="P639" s="849">
        <v>7</v>
      </c>
      <c r="Q639" s="849">
        <v>661.09999999999991</v>
      </c>
      <c r="R639" s="837">
        <v>3.5001058873358741</v>
      </c>
      <c r="S639" s="850">
        <v>94.442857142857136</v>
      </c>
    </row>
    <row r="640" spans="1:19" ht="14.4" customHeight="1" x14ac:dyDescent="0.3">
      <c r="A640" s="831"/>
      <c r="B640" s="832" t="s">
        <v>2242</v>
      </c>
      <c r="C640" s="832" t="s">
        <v>577</v>
      </c>
      <c r="D640" s="832" t="s">
        <v>1086</v>
      </c>
      <c r="E640" s="832" t="s">
        <v>2154</v>
      </c>
      <c r="F640" s="832" t="s">
        <v>2217</v>
      </c>
      <c r="G640" s="832" t="s">
        <v>2218</v>
      </c>
      <c r="H640" s="849">
        <v>4</v>
      </c>
      <c r="I640" s="849">
        <v>386.67</v>
      </c>
      <c r="J640" s="832"/>
      <c r="K640" s="832">
        <v>96.667500000000004</v>
      </c>
      <c r="L640" s="849"/>
      <c r="M640" s="849"/>
      <c r="N640" s="832"/>
      <c r="O640" s="832"/>
      <c r="P640" s="849">
        <v>1</v>
      </c>
      <c r="Q640" s="849">
        <v>96.67</v>
      </c>
      <c r="R640" s="837"/>
      <c r="S640" s="850">
        <v>96.67</v>
      </c>
    </row>
    <row r="641" spans="1:19" ht="14.4" customHeight="1" x14ac:dyDescent="0.3">
      <c r="A641" s="831"/>
      <c r="B641" s="832" t="s">
        <v>2242</v>
      </c>
      <c r="C641" s="832" t="s">
        <v>577</v>
      </c>
      <c r="D641" s="832" t="s">
        <v>1086</v>
      </c>
      <c r="E641" s="832" t="s">
        <v>2154</v>
      </c>
      <c r="F641" s="832" t="s">
        <v>2225</v>
      </c>
      <c r="G641" s="832" t="s">
        <v>2226</v>
      </c>
      <c r="H641" s="849">
        <v>6</v>
      </c>
      <c r="I641" s="849">
        <v>700</v>
      </c>
      <c r="J641" s="832">
        <v>5.999828576326391</v>
      </c>
      <c r="K641" s="832">
        <v>116.66666666666667</v>
      </c>
      <c r="L641" s="849">
        <v>1</v>
      </c>
      <c r="M641" s="849">
        <v>116.67</v>
      </c>
      <c r="N641" s="832">
        <v>1</v>
      </c>
      <c r="O641" s="832">
        <v>116.67</v>
      </c>
      <c r="P641" s="849">
        <v>2</v>
      </c>
      <c r="Q641" s="849">
        <v>266.66000000000003</v>
      </c>
      <c r="R641" s="837">
        <v>2.2855918402331366</v>
      </c>
      <c r="S641" s="850">
        <v>133.33000000000001</v>
      </c>
    </row>
    <row r="642" spans="1:19" ht="14.4" customHeight="1" x14ac:dyDescent="0.3">
      <c r="A642" s="831"/>
      <c r="B642" s="832" t="s">
        <v>2242</v>
      </c>
      <c r="C642" s="832" t="s">
        <v>577</v>
      </c>
      <c r="D642" s="832" t="s">
        <v>1086</v>
      </c>
      <c r="E642" s="832" t="s">
        <v>2154</v>
      </c>
      <c r="F642" s="832" t="s">
        <v>2155</v>
      </c>
      <c r="G642" s="832" t="s">
        <v>2156</v>
      </c>
      <c r="H642" s="849">
        <v>64</v>
      </c>
      <c r="I642" s="849">
        <v>22044.44</v>
      </c>
      <c r="J642" s="832">
        <v>21.333604304571672</v>
      </c>
      <c r="K642" s="832">
        <v>344.44437499999998</v>
      </c>
      <c r="L642" s="849">
        <v>3</v>
      </c>
      <c r="M642" s="849">
        <v>1033.32</v>
      </c>
      <c r="N642" s="832">
        <v>1</v>
      </c>
      <c r="O642" s="832">
        <v>344.44</v>
      </c>
      <c r="P642" s="849">
        <v>22</v>
      </c>
      <c r="Q642" s="849">
        <v>7577.7699999999995</v>
      </c>
      <c r="R642" s="837">
        <v>7.3334204312313709</v>
      </c>
      <c r="S642" s="850">
        <v>344.4440909090909</v>
      </c>
    </row>
    <row r="643" spans="1:19" ht="14.4" customHeight="1" x14ac:dyDescent="0.3">
      <c r="A643" s="831"/>
      <c r="B643" s="832" t="s">
        <v>2242</v>
      </c>
      <c r="C643" s="832" t="s">
        <v>577</v>
      </c>
      <c r="D643" s="832" t="s">
        <v>1087</v>
      </c>
      <c r="E643" s="832" t="s">
        <v>2154</v>
      </c>
      <c r="F643" s="832" t="s">
        <v>2176</v>
      </c>
      <c r="G643" s="832" t="s">
        <v>2177</v>
      </c>
      <c r="H643" s="849">
        <v>22</v>
      </c>
      <c r="I643" s="849">
        <v>1711.1100000000001</v>
      </c>
      <c r="J643" s="832">
        <v>1.2222214285714286</v>
      </c>
      <c r="K643" s="832">
        <v>77.777727272727276</v>
      </c>
      <c r="L643" s="849">
        <v>18</v>
      </c>
      <c r="M643" s="849">
        <v>1400</v>
      </c>
      <c r="N643" s="832">
        <v>1</v>
      </c>
      <c r="O643" s="832">
        <v>77.777777777777771</v>
      </c>
      <c r="P643" s="849">
        <v>21</v>
      </c>
      <c r="Q643" s="849">
        <v>1633.33</v>
      </c>
      <c r="R643" s="837">
        <v>1.1666642857142857</v>
      </c>
      <c r="S643" s="850">
        <v>77.777619047619041</v>
      </c>
    </row>
    <row r="644" spans="1:19" ht="14.4" customHeight="1" x14ac:dyDescent="0.3">
      <c r="A644" s="831"/>
      <c r="B644" s="832" t="s">
        <v>2242</v>
      </c>
      <c r="C644" s="832" t="s">
        <v>577</v>
      </c>
      <c r="D644" s="832" t="s">
        <v>1087</v>
      </c>
      <c r="E644" s="832" t="s">
        <v>2154</v>
      </c>
      <c r="F644" s="832" t="s">
        <v>2180</v>
      </c>
      <c r="G644" s="832" t="s">
        <v>2181</v>
      </c>
      <c r="H644" s="849">
        <v>79</v>
      </c>
      <c r="I644" s="849">
        <v>9216.67</v>
      </c>
      <c r="J644" s="832">
        <v>0.987499651785963</v>
      </c>
      <c r="K644" s="832">
        <v>116.6667088607595</v>
      </c>
      <c r="L644" s="849">
        <v>80</v>
      </c>
      <c r="M644" s="849">
        <v>9333.34</v>
      </c>
      <c r="N644" s="832">
        <v>1</v>
      </c>
      <c r="O644" s="832">
        <v>116.66675000000001</v>
      </c>
      <c r="P644" s="849">
        <v>76</v>
      </c>
      <c r="Q644" s="849">
        <v>8866.69</v>
      </c>
      <c r="R644" s="837">
        <v>0.95000182142727041</v>
      </c>
      <c r="S644" s="850">
        <v>116.66697368421053</v>
      </c>
    </row>
    <row r="645" spans="1:19" ht="14.4" customHeight="1" x14ac:dyDescent="0.3">
      <c r="A645" s="831"/>
      <c r="B645" s="832" t="s">
        <v>2242</v>
      </c>
      <c r="C645" s="832" t="s">
        <v>577</v>
      </c>
      <c r="D645" s="832" t="s">
        <v>1087</v>
      </c>
      <c r="E645" s="832" t="s">
        <v>2154</v>
      </c>
      <c r="F645" s="832" t="s">
        <v>2184</v>
      </c>
      <c r="G645" s="832" t="s">
        <v>2185</v>
      </c>
      <c r="H645" s="849">
        <v>46</v>
      </c>
      <c r="I645" s="849">
        <v>9711.11</v>
      </c>
      <c r="J645" s="832">
        <v>0.83636362070465275</v>
      </c>
      <c r="K645" s="832">
        <v>211.11108695652175</v>
      </c>
      <c r="L645" s="849">
        <v>55</v>
      </c>
      <c r="M645" s="849">
        <v>11611.11</v>
      </c>
      <c r="N645" s="832">
        <v>1</v>
      </c>
      <c r="O645" s="832">
        <v>211.11109090909093</v>
      </c>
      <c r="P645" s="849">
        <v>22</v>
      </c>
      <c r="Q645" s="849">
        <v>4888.8899999999994</v>
      </c>
      <c r="R645" s="837">
        <v>0.42105276756485804</v>
      </c>
      <c r="S645" s="850">
        <v>222.2222727272727</v>
      </c>
    </row>
    <row r="646" spans="1:19" ht="14.4" customHeight="1" x14ac:dyDescent="0.3">
      <c r="A646" s="831"/>
      <c r="B646" s="832" t="s">
        <v>2242</v>
      </c>
      <c r="C646" s="832" t="s">
        <v>577</v>
      </c>
      <c r="D646" s="832" t="s">
        <v>1087</v>
      </c>
      <c r="E646" s="832" t="s">
        <v>2154</v>
      </c>
      <c r="F646" s="832" t="s">
        <v>2186</v>
      </c>
      <c r="G646" s="832" t="s">
        <v>2187</v>
      </c>
      <c r="H646" s="849">
        <v>38</v>
      </c>
      <c r="I646" s="849">
        <v>22166.67</v>
      </c>
      <c r="J646" s="832">
        <v>1.6521749824471961</v>
      </c>
      <c r="K646" s="832">
        <v>583.33342105263148</v>
      </c>
      <c r="L646" s="849">
        <v>23</v>
      </c>
      <c r="M646" s="849">
        <v>13416.66</v>
      </c>
      <c r="N646" s="832">
        <v>1</v>
      </c>
      <c r="O646" s="832">
        <v>583.33304347826083</v>
      </c>
      <c r="P646" s="849">
        <v>77</v>
      </c>
      <c r="Q646" s="849">
        <v>44916.67</v>
      </c>
      <c r="R646" s="837">
        <v>3.3478279989207449</v>
      </c>
      <c r="S646" s="850">
        <v>583.33337662337658</v>
      </c>
    </row>
    <row r="647" spans="1:19" ht="14.4" customHeight="1" x14ac:dyDescent="0.3">
      <c r="A647" s="831"/>
      <c r="B647" s="832" t="s">
        <v>2242</v>
      </c>
      <c r="C647" s="832" t="s">
        <v>577</v>
      </c>
      <c r="D647" s="832" t="s">
        <v>1087</v>
      </c>
      <c r="E647" s="832" t="s">
        <v>2154</v>
      </c>
      <c r="F647" s="832" t="s">
        <v>2188</v>
      </c>
      <c r="G647" s="832" t="s">
        <v>2189</v>
      </c>
      <c r="H647" s="849">
        <v>4</v>
      </c>
      <c r="I647" s="849">
        <v>1866.68</v>
      </c>
      <c r="J647" s="832">
        <v>1.3333333333333335</v>
      </c>
      <c r="K647" s="832">
        <v>466.67</v>
      </c>
      <c r="L647" s="849">
        <v>3</v>
      </c>
      <c r="M647" s="849">
        <v>1400.01</v>
      </c>
      <c r="N647" s="832">
        <v>1</v>
      </c>
      <c r="O647" s="832">
        <v>466.67</v>
      </c>
      <c r="P647" s="849"/>
      <c r="Q647" s="849"/>
      <c r="R647" s="837"/>
      <c r="S647" s="850"/>
    </row>
    <row r="648" spans="1:19" ht="14.4" customHeight="1" x14ac:dyDescent="0.3">
      <c r="A648" s="831"/>
      <c r="B648" s="832" t="s">
        <v>2242</v>
      </c>
      <c r="C648" s="832" t="s">
        <v>577</v>
      </c>
      <c r="D648" s="832" t="s">
        <v>1087</v>
      </c>
      <c r="E648" s="832" t="s">
        <v>2154</v>
      </c>
      <c r="F648" s="832" t="s">
        <v>2193</v>
      </c>
      <c r="G648" s="832" t="s">
        <v>2194</v>
      </c>
      <c r="H648" s="849">
        <v>56</v>
      </c>
      <c r="I648" s="849">
        <v>2800</v>
      </c>
      <c r="J648" s="832">
        <v>1.5555555555555556</v>
      </c>
      <c r="K648" s="832">
        <v>50</v>
      </c>
      <c r="L648" s="849">
        <v>36</v>
      </c>
      <c r="M648" s="849">
        <v>1800</v>
      </c>
      <c r="N648" s="832">
        <v>1</v>
      </c>
      <c r="O648" s="832">
        <v>50</v>
      </c>
      <c r="P648" s="849">
        <v>56</v>
      </c>
      <c r="Q648" s="849">
        <v>3422.21</v>
      </c>
      <c r="R648" s="837">
        <v>1.9012277777777777</v>
      </c>
      <c r="S648" s="850">
        <v>61.110892857142858</v>
      </c>
    </row>
    <row r="649" spans="1:19" ht="14.4" customHeight="1" x14ac:dyDescent="0.3">
      <c r="A649" s="831"/>
      <c r="B649" s="832" t="s">
        <v>2242</v>
      </c>
      <c r="C649" s="832" t="s">
        <v>577</v>
      </c>
      <c r="D649" s="832" t="s">
        <v>1087</v>
      </c>
      <c r="E649" s="832" t="s">
        <v>2154</v>
      </c>
      <c r="F649" s="832" t="s">
        <v>2243</v>
      </c>
      <c r="G649" s="832" t="s">
        <v>2244</v>
      </c>
      <c r="H649" s="849"/>
      <c r="I649" s="849"/>
      <c r="J649" s="832"/>
      <c r="K649" s="832"/>
      <c r="L649" s="849"/>
      <c r="M649" s="849"/>
      <c r="N649" s="832"/>
      <c r="O649" s="832"/>
      <c r="P649" s="849">
        <v>1</v>
      </c>
      <c r="Q649" s="849">
        <v>0</v>
      </c>
      <c r="R649" s="837"/>
      <c r="S649" s="850">
        <v>0</v>
      </c>
    </row>
    <row r="650" spans="1:19" ht="14.4" customHeight="1" x14ac:dyDescent="0.3">
      <c r="A650" s="831"/>
      <c r="B650" s="832" t="s">
        <v>2242</v>
      </c>
      <c r="C650" s="832" t="s">
        <v>577</v>
      </c>
      <c r="D650" s="832" t="s">
        <v>1087</v>
      </c>
      <c r="E650" s="832" t="s">
        <v>2154</v>
      </c>
      <c r="F650" s="832" t="s">
        <v>2245</v>
      </c>
      <c r="G650" s="832" t="s">
        <v>2246</v>
      </c>
      <c r="H650" s="849">
        <v>235</v>
      </c>
      <c r="I650" s="849">
        <v>0</v>
      </c>
      <c r="J650" s="832"/>
      <c r="K650" s="832">
        <v>0</v>
      </c>
      <c r="L650" s="849">
        <v>216</v>
      </c>
      <c r="M650" s="849">
        <v>0</v>
      </c>
      <c r="N650" s="832"/>
      <c r="O650" s="832">
        <v>0</v>
      </c>
      <c r="P650" s="849">
        <v>234</v>
      </c>
      <c r="Q650" s="849">
        <v>0</v>
      </c>
      <c r="R650" s="837"/>
      <c r="S650" s="850">
        <v>0</v>
      </c>
    </row>
    <row r="651" spans="1:19" ht="14.4" customHeight="1" x14ac:dyDescent="0.3">
      <c r="A651" s="831"/>
      <c r="B651" s="832" t="s">
        <v>2242</v>
      </c>
      <c r="C651" s="832" t="s">
        <v>577</v>
      </c>
      <c r="D651" s="832" t="s">
        <v>1087</v>
      </c>
      <c r="E651" s="832" t="s">
        <v>2154</v>
      </c>
      <c r="F651" s="832" t="s">
        <v>2213</v>
      </c>
      <c r="G651" s="832" t="s">
        <v>2214</v>
      </c>
      <c r="H651" s="849">
        <v>86</v>
      </c>
      <c r="I651" s="849">
        <v>8122.2099999999991</v>
      </c>
      <c r="J651" s="832">
        <v>1.1621602285913784</v>
      </c>
      <c r="K651" s="832">
        <v>94.44430232558139</v>
      </c>
      <c r="L651" s="849">
        <v>74</v>
      </c>
      <c r="M651" s="849">
        <v>6988.89</v>
      </c>
      <c r="N651" s="832">
        <v>1</v>
      </c>
      <c r="O651" s="832">
        <v>94.444459459459466</v>
      </c>
      <c r="P651" s="849">
        <v>89</v>
      </c>
      <c r="Q651" s="849">
        <v>8405.5499999999993</v>
      </c>
      <c r="R651" s="837">
        <v>1.202701716581603</v>
      </c>
      <c r="S651" s="850">
        <v>94.444382022471899</v>
      </c>
    </row>
    <row r="652" spans="1:19" ht="14.4" customHeight="1" x14ac:dyDescent="0.3">
      <c r="A652" s="831"/>
      <c r="B652" s="832" t="s">
        <v>2242</v>
      </c>
      <c r="C652" s="832" t="s">
        <v>577</v>
      </c>
      <c r="D652" s="832" t="s">
        <v>1087</v>
      </c>
      <c r="E652" s="832" t="s">
        <v>2154</v>
      </c>
      <c r="F652" s="832" t="s">
        <v>2217</v>
      </c>
      <c r="G652" s="832" t="s">
        <v>2218</v>
      </c>
      <c r="H652" s="849">
        <v>21</v>
      </c>
      <c r="I652" s="849">
        <v>2030</v>
      </c>
      <c r="J652" s="832">
        <v>0.74999907635581731</v>
      </c>
      <c r="K652" s="832">
        <v>96.666666666666671</v>
      </c>
      <c r="L652" s="849">
        <v>28</v>
      </c>
      <c r="M652" s="849">
        <v>2706.67</v>
      </c>
      <c r="N652" s="832">
        <v>1</v>
      </c>
      <c r="O652" s="832">
        <v>96.666785714285723</v>
      </c>
      <c r="P652" s="849">
        <v>16</v>
      </c>
      <c r="Q652" s="849">
        <v>1546.6599999999999</v>
      </c>
      <c r="R652" s="837">
        <v>0.57142540464851632</v>
      </c>
      <c r="S652" s="850">
        <v>96.666249999999991</v>
      </c>
    </row>
    <row r="653" spans="1:19" ht="14.4" customHeight="1" x14ac:dyDescent="0.3">
      <c r="A653" s="831"/>
      <c r="B653" s="832" t="s">
        <v>2242</v>
      </c>
      <c r="C653" s="832" t="s">
        <v>577</v>
      </c>
      <c r="D653" s="832" t="s">
        <v>1087</v>
      </c>
      <c r="E653" s="832" t="s">
        <v>2154</v>
      </c>
      <c r="F653" s="832" t="s">
        <v>2221</v>
      </c>
      <c r="G653" s="832" t="s">
        <v>2222</v>
      </c>
      <c r="H653" s="849">
        <v>1</v>
      </c>
      <c r="I653" s="849">
        <v>1283.33</v>
      </c>
      <c r="J653" s="832"/>
      <c r="K653" s="832">
        <v>1283.33</v>
      </c>
      <c r="L653" s="849"/>
      <c r="M653" s="849"/>
      <c r="N653" s="832"/>
      <c r="O653" s="832"/>
      <c r="P653" s="849">
        <v>1</v>
      </c>
      <c r="Q653" s="849">
        <v>1283.33</v>
      </c>
      <c r="R653" s="837"/>
      <c r="S653" s="850">
        <v>1283.33</v>
      </c>
    </row>
    <row r="654" spans="1:19" ht="14.4" customHeight="1" x14ac:dyDescent="0.3">
      <c r="A654" s="831"/>
      <c r="B654" s="832" t="s">
        <v>2242</v>
      </c>
      <c r="C654" s="832" t="s">
        <v>577</v>
      </c>
      <c r="D654" s="832" t="s">
        <v>1087</v>
      </c>
      <c r="E654" s="832" t="s">
        <v>2154</v>
      </c>
      <c r="F654" s="832" t="s">
        <v>2225</v>
      </c>
      <c r="G654" s="832" t="s">
        <v>2226</v>
      </c>
      <c r="H654" s="849">
        <v>13</v>
      </c>
      <c r="I654" s="849">
        <v>1516.66</v>
      </c>
      <c r="J654" s="832">
        <v>0.99999340660789771</v>
      </c>
      <c r="K654" s="832">
        <v>116.66615384615385</v>
      </c>
      <c r="L654" s="849">
        <v>13</v>
      </c>
      <c r="M654" s="849">
        <v>1516.6699999999998</v>
      </c>
      <c r="N654" s="832">
        <v>1</v>
      </c>
      <c r="O654" s="832">
        <v>116.66692307692307</v>
      </c>
      <c r="P654" s="849">
        <v>16</v>
      </c>
      <c r="Q654" s="849">
        <v>2133.34</v>
      </c>
      <c r="R654" s="837">
        <v>1.4065947107808556</v>
      </c>
      <c r="S654" s="850">
        <v>133.33375000000001</v>
      </c>
    </row>
    <row r="655" spans="1:19" ht="14.4" customHeight="1" x14ac:dyDescent="0.3">
      <c r="A655" s="831"/>
      <c r="B655" s="832" t="s">
        <v>2242</v>
      </c>
      <c r="C655" s="832" t="s">
        <v>577</v>
      </c>
      <c r="D655" s="832" t="s">
        <v>1087</v>
      </c>
      <c r="E655" s="832" t="s">
        <v>2154</v>
      </c>
      <c r="F655" s="832" t="s">
        <v>2155</v>
      </c>
      <c r="G655" s="832" t="s">
        <v>2156</v>
      </c>
      <c r="H655" s="849">
        <v>243</v>
      </c>
      <c r="I655" s="849">
        <v>83700</v>
      </c>
      <c r="J655" s="832">
        <v>1.0896861144175627</v>
      </c>
      <c r="K655" s="832">
        <v>344.44444444444446</v>
      </c>
      <c r="L655" s="849">
        <v>223</v>
      </c>
      <c r="M655" s="849">
        <v>76811.11</v>
      </c>
      <c r="N655" s="832">
        <v>1</v>
      </c>
      <c r="O655" s="832">
        <v>344.44443946188341</v>
      </c>
      <c r="P655" s="849">
        <v>239</v>
      </c>
      <c r="Q655" s="849">
        <v>82322.210000000006</v>
      </c>
      <c r="R655" s="837">
        <v>1.0717487353066504</v>
      </c>
      <c r="S655" s="850">
        <v>344.44439330543935</v>
      </c>
    </row>
    <row r="656" spans="1:19" ht="14.4" customHeight="1" x14ac:dyDescent="0.3">
      <c r="A656" s="831"/>
      <c r="B656" s="832" t="s">
        <v>2242</v>
      </c>
      <c r="C656" s="832" t="s">
        <v>577</v>
      </c>
      <c r="D656" s="832" t="s">
        <v>1088</v>
      </c>
      <c r="E656" s="832" t="s">
        <v>2154</v>
      </c>
      <c r="F656" s="832" t="s">
        <v>2176</v>
      </c>
      <c r="G656" s="832" t="s">
        <v>2177</v>
      </c>
      <c r="H656" s="849">
        <v>38</v>
      </c>
      <c r="I656" s="849">
        <v>2955.56</v>
      </c>
      <c r="J656" s="832">
        <v>0.64406860918435604</v>
      </c>
      <c r="K656" s="832">
        <v>77.7778947368421</v>
      </c>
      <c r="L656" s="849">
        <v>59</v>
      </c>
      <c r="M656" s="849">
        <v>4588.8900000000003</v>
      </c>
      <c r="N656" s="832">
        <v>1</v>
      </c>
      <c r="O656" s="832">
        <v>77.777796610169503</v>
      </c>
      <c r="P656" s="849">
        <v>85</v>
      </c>
      <c r="Q656" s="849">
        <v>6611.1100000000006</v>
      </c>
      <c r="R656" s="837">
        <v>1.4406773751386501</v>
      </c>
      <c r="S656" s="850">
        <v>77.777764705882362</v>
      </c>
    </row>
    <row r="657" spans="1:19" ht="14.4" customHeight="1" x14ac:dyDescent="0.3">
      <c r="A657" s="831"/>
      <c r="B657" s="832" t="s">
        <v>2242</v>
      </c>
      <c r="C657" s="832" t="s">
        <v>577</v>
      </c>
      <c r="D657" s="832" t="s">
        <v>1088</v>
      </c>
      <c r="E657" s="832" t="s">
        <v>2154</v>
      </c>
      <c r="F657" s="832" t="s">
        <v>2180</v>
      </c>
      <c r="G657" s="832" t="s">
        <v>2181</v>
      </c>
      <c r="H657" s="849">
        <v>98</v>
      </c>
      <c r="I657" s="849">
        <v>11433.34</v>
      </c>
      <c r="J657" s="832">
        <v>0.89090914757966355</v>
      </c>
      <c r="K657" s="832">
        <v>116.66673469387756</v>
      </c>
      <c r="L657" s="849">
        <v>110</v>
      </c>
      <c r="M657" s="849">
        <v>12833.34</v>
      </c>
      <c r="N657" s="832">
        <v>1</v>
      </c>
      <c r="O657" s="832">
        <v>116.66672727272727</v>
      </c>
      <c r="P657" s="849">
        <v>132</v>
      </c>
      <c r="Q657" s="849">
        <v>15400</v>
      </c>
      <c r="R657" s="837">
        <v>1.1999993766237005</v>
      </c>
      <c r="S657" s="850">
        <v>116.66666666666667</v>
      </c>
    </row>
    <row r="658" spans="1:19" ht="14.4" customHeight="1" x14ac:dyDescent="0.3">
      <c r="A658" s="831"/>
      <c r="B658" s="832" t="s">
        <v>2242</v>
      </c>
      <c r="C658" s="832" t="s">
        <v>577</v>
      </c>
      <c r="D658" s="832" t="s">
        <v>1088</v>
      </c>
      <c r="E658" s="832" t="s">
        <v>2154</v>
      </c>
      <c r="F658" s="832" t="s">
        <v>2184</v>
      </c>
      <c r="G658" s="832" t="s">
        <v>2185</v>
      </c>
      <c r="H658" s="849">
        <v>53</v>
      </c>
      <c r="I658" s="849">
        <v>11188.89</v>
      </c>
      <c r="J658" s="832">
        <v>0.98148243989687689</v>
      </c>
      <c r="K658" s="832">
        <v>211.11113207547169</v>
      </c>
      <c r="L658" s="849">
        <v>54</v>
      </c>
      <c r="M658" s="849">
        <v>11399.990000000002</v>
      </c>
      <c r="N658" s="832">
        <v>1</v>
      </c>
      <c r="O658" s="832">
        <v>211.11092592592595</v>
      </c>
      <c r="P658" s="849">
        <v>82</v>
      </c>
      <c r="Q658" s="849">
        <v>18222.21</v>
      </c>
      <c r="R658" s="837">
        <v>1.5984408758253295</v>
      </c>
      <c r="S658" s="850">
        <v>222.2220731707317</v>
      </c>
    </row>
    <row r="659" spans="1:19" ht="14.4" customHeight="1" x14ac:dyDescent="0.3">
      <c r="A659" s="831"/>
      <c r="B659" s="832" t="s">
        <v>2242</v>
      </c>
      <c r="C659" s="832" t="s">
        <v>577</v>
      </c>
      <c r="D659" s="832" t="s">
        <v>1088</v>
      </c>
      <c r="E659" s="832" t="s">
        <v>2154</v>
      </c>
      <c r="F659" s="832" t="s">
        <v>2186</v>
      </c>
      <c r="G659" s="832" t="s">
        <v>2187</v>
      </c>
      <c r="H659" s="849">
        <v>8</v>
      </c>
      <c r="I659" s="849">
        <v>4666.67</v>
      </c>
      <c r="J659" s="832">
        <v>0.47058841324759221</v>
      </c>
      <c r="K659" s="832">
        <v>583.33375000000001</v>
      </c>
      <c r="L659" s="849">
        <v>17</v>
      </c>
      <c r="M659" s="849">
        <v>9916.67</v>
      </c>
      <c r="N659" s="832">
        <v>1</v>
      </c>
      <c r="O659" s="832">
        <v>583.33352941176474</v>
      </c>
      <c r="P659" s="849">
        <v>30</v>
      </c>
      <c r="Q659" s="849">
        <v>17500</v>
      </c>
      <c r="R659" s="837">
        <v>1.7647052891746926</v>
      </c>
      <c r="S659" s="850">
        <v>583.33333333333337</v>
      </c>
    </row>
    <row r="660" spans="1:19" ht="14.4" customHeight="1" x14ac:dyDescent="0.3">
      <c r="A660" s="831"/>
      <c r="B660" s="832" t="s">
        <v>2242</v>
      </c>
      <c r="C660" s="832" t="s">
        <v>577</v>
      </c>
      <c r="D660" s="832" t="s">
        <v>1088</v>
      </c>
      <c r="E660" s="832" t="s">
        <v>2154</v>
      </c>
      <c r="F660" s="832" t="s">
        <v>2188</v>
      </c>
      <c r="G660" s="832" t="s">
        <v>2189</v>
      </c>
      <c r="H660" s="849">
        <v>1</v>
      </c>
      <c r="I660" s="849">
        <v>466.67</v>
      </c>
      <c r="J660" s="832">
        <v>0.25</v>
      </c>
      <c r="K660" s="832">
        <v>466.67</v>
      </c>
      <c r="L660" s="849">
        <v>4</v>
      </c>
      <c r="M660" s="849">
        <v>1866.68</v>
      </c>
      <c r="N660" s="832">
        <v>1</v>
      </c>
      <c r="O660" s="832">
        <v>466.67</v>
      </c>
      <c r="P660" s="849">
        <v>2</v>
      </c>
      <c r="Q660" s="849">
        <v>933.34</v>
      </c>
      <c r="R660" s="837">
        <v>0.5</v>
      </c>
      <c r="S660" s="850">
        <v>466.67</v>
      </c>
    </row>
    <row r="661" spans="1:19" ht="14.4" customHeight="1" x14ac:dyDescent="0.3">
      <c r="A661" s="831"/>
      <c r="B661" s="832" t="s">
        <v>2242</v>
      </c>
      <c r="C661" s="832" t="s">
        <v>577</v>
      </c>
      <c r="D661" s="832" t="s">
        <v>1088</v>
      </c>
      <c r="E661" s="832" t="s">
        <v>2154</v>
      </c>
      <c r="F661" s="832" t="s">
        <v>2193</v>
      </c>
      <c r="G661" s="832" t="s">
        <v>2194</v>
      </c>
      <c r="H661" s="849">
        <v>36</v>
      </c>
      <c r="I661" s="849">
        <v>1800</v>
      </c>
      <c r="J661" s="832">
        <v>1.125</v>
      </c>
      <c r="K661" s="832">
        <v>50</v>
      </c>
      <c r="L661" s="849">
        <v>32</v>
      </c>
      <c r="M661" s="849">
        <v>1600</v>
      </c>
      <c r="N661" s="832">
        <v>1</v>
      </c>
      <c r="O661" s="832">
        <v>50</v>
      </c>
      <c r="P661" s="849">
        <v>29</v>
      </c>
      <c r="Q661" s="849">
        <v>1772.21</v>
      </c>
      <c r="R661" s="837">
        <v>1.1076312500000001</v>
      </c>
      <c r="S661" s="850">
        <v>61.110689655172415</v>
      </c>
    </row>
    <row r="662" spans="1:19" ht="14.4" customHeight="1" x14ac:dyDescent="0.3">
      <c r="A662" s="831"/>
      <c r="B662" s="832" t="s">
        <v>2242</v>
      </c>
      <c r="C662" s="832" t="s">
        <v>577</v>
      </c>
      <c r="D662" s="832" t="s">
        <v>1088</v>
      </c>
      <c r="E662" s="832" t="s">
        <v>2154</v>
      </c>
      <c r="F662" s="832" t="s">
        <v>2197</v>
      </c>
      <c r="G662" s="832" t="s">
        <v>2198</v>
      </c>
      <c r="H662" s="849"/>
      <c r="I662" s="849"/>
      <c r="J662" s="832"/>
      <c r="K662" s="832"/>
      <c r="L662" s="849"/>
      <c r="M662" s="849"/>
      <c r="N662" s="832"/>
      <c r="O662" s="832"/>
      <c r="P662" s="849">
        <v>2</v>
      </c>
      <c r="Q662" s="849">
        <v>255.56</v>
      </c>
      <c r="R662" s="837"/>
      <c r="S662" s="850">
        <v>127.78</v>
      </c>
    </row>
    <row r="663" spans="1:19" ht="14.4" customHeight="1" x14ac:dyDescent="0.3">
      <c r="A663" s="831"/>
      <c r="B663" s="832" t="s">
        <v>2242</v>
      </c>
      <c r="C663" s="832" t="s">
        <v>577</v>
      </c>
      <c r="D663" s="832" t="s">
        <v>1088</v>
      </c>
      <c r="E663" s="832" t="s">
        <v>2154</v>
      </c>
      <c r="F663" s="832" t="s">
        <v>2243</v>
      </c>
      <c r="G663" s="832" t="s">
        <v>2244</v>
      </c>
      <c r="H663" s="849"/>
      <c r="I663" s="849"/>
      <c r="J663" s="832"/>
      <c r="K663" s="832"/>
      <c r="L663" s="849">
        <v>1</v>
      </c>
      <c r="M663" s="849">
        <v>0</v>
      </c>
      <c r="N663" s="832"/>
      <c r="O663" s="832">
        <v>0</v>
      </c>
      <c r="P663" s="849"/>
      <c r="Q663" s="849"/>
      <c r="R663" s="837"/>
      <c r="S663" s="850"/>
    </row>
    <row r="664" spans="1:19" ht="14.4" customHeight="1" x14ac:dyDescent="0.3">
      <c r="A664" s="831"/>
      <c r="B664" s="832" t="s">
        <v>2242</v>
      </c>
      <c r="C664" s="832" t="s">
        <v>577</v>
      </c>
      <c r="D664" s="832" t="s">
        <v>1088</v>
      </c>
      <c r="E664" s="832" t="s">
        <v>2154</v>
      </c>
      <c r="F664" s="832" t="s">
        <v>2245</v>
      </c>
      <c r="G664" s="832" t="s">
        <v>2246</v>
      </c>
      <c r="H664" s="849">
        <v>158</v>
      </c>
      <c r="I664" s="849">
        <v>0</v>
      </c>
      <c r="J664" s="832"/>
      <c r="K664" s="832">
        <v>0</v>
      </c>
      <c r="L664" s="849">
        <v>188</v>
      </c>
      <c r="M664" s="849">
        <v>0</v>
      </c>
      <c r="N664" s="832"/>
      <c r="O664" s="832">
        <v>0</v>
      </c>
      <c r="P664" s="849">
        <v>248</v>
      </c>
      <c r="Q664" s="849">
        <v>0</v>
      </c>
      <c r="R664" s="837"/>
      <c r="S664" s="850">
        <v>0</v>
      </c>
    </row>
    <row r="665" spans="1:19" ht="14.4" customHeight="1" x14ac:dyDescent="0.3">
      <c r="A665" s="831"/>
      <c r="B665" s="832" t="s">
        <v>2242</v>
      </c>
      <c r="C665" s="832" t="s">
        <v>577</v>
      </c>
      <c r="D665" s="832" t="s">
        <v>1088</v>
      </c>
      <c r="E665" s="832" t="s">
        <v>2154</v>
      </c>
      <c r="F665" s="832" t="s">
        <v>2213</v>
      </c>
      <c r="G665" s="832" t="s">
        <v>2214</v>
      </c>
      <c r="H665" s="849">
        <v>8</v>
      </c>
      <c r="I665" s="849">
        <v>755.55</v>
      </c>
      <c r="J665" s="832">
        <v>0.25806242272301883</v>
      </c>
      <c r="K665" s="832">
        <v>94.443749999999994</v>
      </c>
      <c r="L665" s="849">
        <v>31</v>
      </c>
      <c r="M665" s="849">
        <v>2927.7799999999997</v>
      </c>
      <c r="N665" s="832">
        <v>1</v>
      </c>
      <c r="O665" s="832">
        <v>94.444516129032252</v>
      </c>
      <c r="P665" s="849">
        <v>66</v>
      </c>
      <c r="Q665" s="849">
        <v>6233.33</v>
      </c>
      <c r="R665" s="837">
        <v>2.1290295035829194</v>
      </c>
      <c r="S665" s="850">
        <v>94.444393939393933</v>
      </c>
    </row>
    <row r="666" spans="1:19" ht="14.4" customHeight="1" x14ac:dyDescent="0.3">
      <c r="A666" s="831"/>
      <c r="B666" s="832" t="s">
        <v>2242</v>
      </c>
      <c r="C666" s="832" t="s">
        <v>577</v>
      </c>
      <c r="D666" s="832" t="s">
        <v>1088</v>
      </c>
      <c r="E666" s="832" t="s">
        <v>2154</v>
      </c>
      <c r="F666" s="832" t="s">
        <v>2217</v>
      </c>
      <c r="G666" s="832" t="s">
        <v>2218</v>
      </c>
      <c r="H666" s="849">
        <v>15</v>
      </c>
      <c r="I666" s="849">
        <v>1450.0099999999998</v>
      </c>
      <c r="J666" s="832">
        <v>1.6666590039194951</v>
      </c>
      <c r="K666" s="832">
        <v>96.667333333333318</v>
      </c>
      <c r="L666" s="849">
        <v>9</v>
      </c>
      <c r="M666" s="849">
        <v>870.00999999999988</v>
      </c>
      <c r="N666" s="832">
        <v>1</v>
      </c>
      <c r="O666" s="832">
        <v>96.667777777777758</v>
      </c>
      <c r="P666" s="849">
        <v>15</v>
      </c>
      <c r="Q666" s="849">
        <v>1450.01</v>
      </c>
      <c r="R666" s="837">
        <v>1.6666590039194955</v>
      </c>
      <c r="S666" s="850">
        <v>96.667333333333332</v>
      </c>
    </row>
    <row r="667" spans="1:19" ht="14.4" customHeight="1" x14ac:dyDescent="0.3">
      <c r="A667" s="831"/>
      <c r="B667" s="832" t="s">
        <v>2242</v>
      </c>
      <c r="C667" s="832" t="s">
        <v>577</v>
      </c>
      <c r="D667" s="832" t="s">
        <v>1088</v>
      </c>
      <c r="E667" s="832" t="s">
        <v>2154</v>
      </c>
      <c r="F667" s="832" t="s">
        <v>2225</v>
      </c>
      <c r="G667" s="832" t="s">
        <v>2226</v>
      </c>
      <c r="H667" s="849">
        <v>4</v>
      </c>
      <c r="I667" s="849">
        <v>466.66</v>
      </c>
      <c r="J667" s="832">
        <v>0.79999314281795897</v>
      </c>
      <c r="K667" s="832">
        <v>116.66500000000001</v>
      </c>
      <c r="L667" s="849">
        <v>5</v>
      </c>
      <c r="M667" s="849">
        <v>583.33000000000004</v>
      </c>
      <c r="N667" s="832">
        <v>1</v>
      </c>
      <c r="O667" s="832">
        <v>116.66600000000001</v>
      </c>
      <c r="P667" s="849">
        <v>8</v>
      </c>
      <c r="Q667" s="849">
        <v>1066.6600000000001</v>
      </c>
      <c r="R667" s="837">
        <v>1.8285704489739942</v>
      </c>
      <c r="S667" s="850">
        <v>133.33250000000001</v>
      </c>
    </row>
    <row r="668" spans="1:19" ht="14.4" customHeight="1" x14ac:dyDescent="0.3">
      <c r="A668" s="831"/>
      <c r="B668" s="832" t="s">
        <v>2242</v>
      </c>
      <c r="C668" s="832" t="s">
        <v>577</v>
      </c>
      <c r="D668" s="832" t="s">
        <v>1088</v>
      </c>
      <c r="E668" s="832" t="s">
        <v>2154</v>
      </c>
      <c r="F668" s="832" t="s">
        <v>2155</v>
      </c>
      <c r="G668" s="832" t="s">
        <v>2156</v>
      </c>
      <c r="H668" s="849">
        <v>164</v>
      </c>
      <c r="I668" s="849">
        <v>56488.89</v>
      </c>
      <c r="J668" s="832">
        <v>0.84102574104473871</v>
      </c>
      <c r="K668" s="832">
        <v>344.44445121951219</v>
      </c>
      <c r="L668" s="849">
        <v>195</v>
      </c>
      <c r="M668" s="849">
        <v>67166.659999999989</v>
      </c>
      <c r="N668" s="832">
        <v>1</v>
      </c>
      <c r="O668" s="832">
        <v>344.44441025641021</v>
      </c>
      <c r="P668" s="849">
        <v>255</v>
      </c>
      <c r="Q668" s="849">
        <v>87833.33</v>
      </c>
      <c r="R668" s="837">
        <v>1.3076923878602869</v>
      </c>
      <c r="S668" s="850">
        <v>344.44443137254905</v>
      </c>
    </row>
    <row r="669" spans="1:19" ht="14.4" customHeight="1" x14ac:dyDescent="0.3">
      <c r="A669" s="831"/>
      <c r="B669" s="832" t="s">
        <v>2242</v>
      </c>
      <c r="C669" s="832" t="s">
        <v>577</v>
      </c>
      <c r="D669" s="832" t="s">
        <v>1089</v>
      </c>
      <c r="E669" s="832" t="s">
        <v>2154</v>
      </c>
      <c r="F669" s="832" t="s">
        <v>2176</v>
      </c>
      <c r="G669" s="832" t="s">
        <v>2177</v>
      </c>
      <c r="H669" s="849">
        <v>24</v>
      </c>
      <c r="I669" s="849">
        <v>1866.6799999999998</v>
      </c>
      <c r="J669" s="832">
        <v>4.8000205713697959</v>
      </c>
      <c r="K669" s="832">
        <v>77.778333333333322</v>
      </c>
      <c r="L669" s="849">
        <v>5</v>
      </c>
      <c r="M669" s="849">
        <v>388.89</v>
      </c>
      <c r="N669" s="832">
        <v>1</v>
      </c>
      <c r="O669" s="832">
        <v>77.777999999999992</v>
      </c>
      <c r="P669" s="849">
        <v>23</v>
      </c>
      <c r="Q669" s="849">
        <v>1788.9</v>
      </c>
      <c r="R669" s="837">
        <v>4.6000154285273478</v>
      </c>
      <c r="S669" s="850">
        <v>77.778260869565216</v>
      </c>
    </row>
    <row r="670" spans="1:19" ht="14.4" customHeight="1" x14ac:dyDescent="0.3">
      <c r="A670" s="831"/>
      <c r="B670" s="832" t="s">
        <v>2242</v>
      </c>
      <c r="C670" s="832" t="s">
        <v>577</v>
      </c>
      <c r="D670" s="832" t="s">
        <v>1089</v>
      </c>
      <c r="E670" s="832" t="s">
        <v>2154</v>
      </c>
      <c r="F670" s="832" t="s">
        <v>2180</v>
      </c>
      <c r="G670" s="832" t="s">
        <v>2181</v>
      </c>
      <c r="H670" s="849">
        <v>114</v>
      </c>
      <c r="I670" s="849">
        <v>13300</v>
      </c>
      <c r="J670" s="832">
        <v>1.175257385785748</v>
      </c>
      <c r="K670" s="832">
        <v>116.66666666666667</v>
      </c>
      <c r="L670" s="849">
        <v>97</v>
      </c>
      <c r="M670" s="849">
        <v>11316.67</v>
      </c>
      <c r="N670" s="832">
        <v>1</v>
      </c>
      <c r="O670" s="832">
        <v>116.66670103092784</v>
      </c>
      <c r="P670" s="849">
        <v>105</v>
      </c>
      <c r="Q670" s="849">
        <v>12250.01</v>
      </c>
      <c r="R670" s="837">
        <v>1.0824747916127271</v>
      </c>
      <c r="S670" s="850">
        <v>116.66676190476191</v>
      </c>
    </row>
    <row r="671" spans="1:19" ht="14.4" customHeight="1" x14ac:dyDescent="0.3">
      <c r="A671" s="831"/>
      <c r="B671" s="832" t="s">
        <v>2242</v>
      </c>
      <c r="C671" s="832" t="s">
        <v>577</v>
      </c>
      <c r="D671" s="832" t="s">
        <v>1089</v>
      </c>
      <c r="E671" s="832" t="s">
        <v>2154</v>
      </c>
      <c r="F671" s="832" t="s">
        <v>2184</v>
      </c>
      <c r="G671" s="832" t="s">
        <v>2185</v>
      </c>
      <c r="H671" s="849">
        <v>92</v>
      </c>
      <c r="I671" s="849">
        <v>19422.219999999998</v>
      </c>
      <c r="J671" s="832">
        <v>1.373135573508441</v>
      </c>
      <c r="K671" s="832">
        <v>211.11108695652172</v>
      </c>
      <c r="L671" s="849">
        <v>67</v>
      </c>
      <c r="M671" s="849">
        <v>14144.43</v>
      </c>
      <c r="N671" s="832">
        <v>1</v>
      </c>
      <c r="O671" s="832">
        <v>211.11089552238806</v>
      </c>
      <c r="P671" s="849">
        <v>70</v>
      </c>
      <c r="Q671" s="849">
        <v>15555.550000000001</v>
      </c>
      <c r="R671" s="837">
        <v>1.0997650665314898</v>
      </c>
      <c r="S671" s="850">
        <v>222.22214285714287</v>
      </c>
    </row>
    <row r="672" spans="1:19" ht="14.4" customHeight="1" x14ac:dyDescent="0.3">
      <c r="A672" s="831"/>
      <c r="B672" s="832" t="s">
        <v>2242</v>
      </c>
      <c r="C672" s="832" t="s">
        <v>577</v>
      </c>
      <c r="D672" s="832" t="s">
        <v>1089</v>
      </c>
      <c r="E672" s="832" t="s">
        <v>2154</v>
      </c>
      <c r="F672" s="832" t="s">
        <v>2186</v>
      </c>
      <c r="G672" s="832" t="s">
        <v>2187</v>
      </c>
      <c r="H672" s="849">
        <v>14</v>
      </c>
      <c r="I672" s="849">
        <v>8166.66</v>
      </c>
      <c r="J672" s="832">
        <v>1.0769226711748006</v>
      </c>
      <c r="K672" s="832">
        <v>583.33285714285716</v>
      </c>
      <c r="L672" s="849">
        <v>13</v>
      </c>
      <c r="M672" s="849">
        <v>7583.33</v>
      </c>
      <c r="N672" s="832">
        <v>1</v>
      </c>
      <c r="O672" s="832">
        <v>583.33307692307687</v>
      </c>
      <c r="P672" s="849">
        <v>8</v>
      </c>
      <c r="Q672" s="849">
        <v>4666.67</v>
      </c>
      <c r="R672" s="837">
        <v>0.61538532544409907</v>
      </c>
      <c r="S672" s="850">
        <v>583.33375000000001</v>
      </c>
    </row>
    <row r="673" spans="1:19" ht="14.4" customHeight="1" x14ac:dyDescent="0.3">
      <c r="A673" s="831"/>
      <c r="B673" s="832" t="s">
        <v>2242</v>
      </c>
      <c r="C673" s="832" t="s">
        <v>577</v>
      </c>
      <c r="D673" s="832" t="s">
        <v>1089</v>
      </c>
      <c r="E673" s="832" t="s">
        <v>2154</v>
      </c>
      <c r="F673" s="832" t="s">
        <v>2188</v>
      </c>
      <c r="G673" s="832" t="s">
        <v>2189</v>
      </c>
      <c r="H673" s="849">
        <v>3</v>
      </c>
      <c r="I673" s="849">
        <v>1400</v>
      </c>
      <c r="J673" s="832">
        <v>0.33333253968442933</v>
      </c>
      <c r="K673" s="832">
        <v>466.66666666666669</v>
      </c>
      <c r="L673" s="849">
        <v>9</v>
      </c>
      <c r="M673" s="849">
        <v>4200.01</v>
      </c>
      <c r="N673" s="832">
        <v>1</v>
      </c>
      <c r="O673" s="832">
        <v>466.66777777777781</v>
      </c>
      <c r="P673" s="849">
        <v>6</v>
      </c>
      <c r="Q673" s="849">
        <v>2800</v>
      </c>
      <c r="R673" s="837">
        <v>0.66666507936885866</v>
      </c>
      <c r="S673" s="850">
        <v>466.66666666666669</v>
      </c>
    </row>
    <row r="674" spans="1:19" ht="14.4" customHeight="1" x14ac:dyDescent="0.3">
      <c r="A674" s="831"/>
      <c r="B674" s="832" t="s">
        <v>2242</v>
      </c>
      <c r="C674" s="832" t="s">
        <v>577</v>
      </c>
      <c r="D674" s="832" t="s">
        <v>1089</v>
      </c>
      <c r="E674" s="832" t="s">
        <v>2154</v>
      </c>
      <c r="F674" s="832" t="s">
        <v>2190</v>
      </c>
      <c r="G674" s="832" t="s">
        <v>2189</v>
      </c>
      <c r="H674" s="849">
        <v>1</v>
      </c>
      <c r="I674" s="849">
        <v>1000</v>
      </c>
      <c r="J674" s="832"/>
      <c r="K674" s="832">
        <v>1000</v>
      </c>
      <c r="L674" s="849">
        <v>0</v>
      </c>
      <c r="M674" s="849">
        <v>0</v>
      </c>
      <c r="N674" s="832"/>
      <c r="O674" s="832"/>
      <c r="P674" s="849">
        <v>2</v>
      </c>
      <c r="Q674" s="849">
        <v>2000</v>
      </c>
      <c r="R674" s="837"/>
      <c r="S674" s="850">
        <v>1000</v>
      </c>
    </row>
    <row r="675" spans="1:19" ht="14.4" customHeight="1" x14ac:dyDescent="0.3">
      <c r="A675" s="831"/>
      <c r="B675" s="832" t="s">
        <v>2242</v>
      </c>
      <c r="C675" s="832" t="s">
        <v>577</v>
      </c>
      <c r="D675" s="832" t="s">
        <v>1089</v>
      </c>
      <c r="E675" s="832" t="s">
        <v>2154</v>
      </c>
      <c r="F675" s="832" t="s">
        <v>2193</v>
      </c>
      <c r="G675" s="832" t="s">
        <v>2194</v>
      </c>
      <c r="H675" s="849">
        <v>112</v>
      </c>
      <c r="I675" s="849">
        <v>5600</v>
      </c>
      <c r="J675" s="832">
        <v>0.70440251572327039</v>
      </c>
      <c r="K675" s="832">
        <v>50</v>
      </c>
      <c r="L675" s="849">
        <v>159</v>
      </c>
      <c r="M675" s="849">
        <v>7950</v>
      </c>
      <c r="N675" s="832">
        <v>1</v>
      </c>
      <c r="O675" s="832">
        <v>50</v>
      </c>
      <c r="P675" s="849">
        <v>148</v>
      </c>
      <c r="Q675" s="849">
        <v>9044.44</v>
      </c>
      <c r="R675" s="837">
        <v>1.1376654088050315</v>
      </c>
      <c r="S675" s="850">
        <v>61.111081081081082</v>
      </c>
    </row>
    <row r="676" spans="1:19" ht="14.4" customHeight="1" x14ac:dyDescent="0.3">
      <c r="A676" s="831"/>
      <c r="B676" s="832" t="s">
        <v>2242</v>
      </c>
      <c r="C676" s="832" t="s">
        <v>577</v>
      </c>
      <c r="D676" s="832" t="s">
        <v>1089</v>
      </c>
      <c r="E676" s="832" t="s">
        <v>2154</v>
      </c>
      <c r="F676" s="832" t="s">
        <v>2243</v>
      </c>
      <c r="G676" s="832" t="s">
        <v>2244</v>
      </c>
      <c r="H676" s="849">
        <v>2</v>
      </c>
      <c r="I676" s="849">
        <v>0</v>
      </c>
      <c r="J676" s="832"/>
      <c r="K676" s="832">
        <v>0</v>
      </c>
      <c r="L676" s="849"/>
      <c r="M676" s="849"/>
      <c r="N676" s="832"/>
      <c r="O676" s="832"/>
      <c r="P676" s="849">
        <v>2</v>
      </c>
      <c r="Q676" s="849">
        <v>0</v>
      </c>
      <c r="R676" s="837"/>
      <c r="S676" s="850">
        <v>0</v>
      </c>
    </row>
    <row r="677" spans="1:19" ht="14.4" customHeight="1" x14ac:dyDescent="0.3">
      <c r="A677" s="831"/>
      <c r="B677" s="832" t="s">
        <v>2242</v>
      </c>
      <c r="C677" s="832" t="s">
        <v>577</v>
      </c>
      <c r="D677" s="832" t="s">
        <v>1089</v>
      </c>
      <c r="E677" s="832" t="s">
        <v>2154</v>
      </c>
      <c r="F677" s="832" t="s">
        <v>2245</v>
      </c>
      <c r="G677" s="832" t="s">
        <v>2246</v>
      </c>
      <c r="H677" s="849">
        <v>416</v>
      </c>
      <c r="I677" s="849">
        <v>0</v>
      </c>
      <c r="J677" s="832"/>
      <c r="K677" s="832">
        <v>0</v>
      </c>
      <c r="L677" s="849">
        <v>421</v>
      </c>
      <c r="M677" s="849">
        <v>0</v>
      </c>
      <c r="N677" s="832"/>
      <c r="O677" s="832">
        <v>0</v>
      </c>
      <c r="P677" s="849">
        <v>449</v>
      </c>
      <c r="Q677" s="849">
        <v>0</v>
      </c>
      <c r="R677" s="837"/>
      <c r="S677" s="850">
        <v>0</v>
      </c>
    </row>
    <row r="678" spans="1:19" ht="14.4" customHeight="1" x14ac:dyDescent="0.3">
      <c r="A678" s="831"/>
      <c r="B678" s="832" t="s">
        <v>2242</v>
      </c>
      <c r="C678" s="832" t="s">
        <v>577</v>
      </c>
      <c r="D678" s="832" t="s">
        <v>1089</v>
      </c>
      <c r="E678" s="832" t="s">
        <v>2154</v>
      </c>
      <c r="F678" s="832" t="s">
        <v>2209</v>
      </c>
      <c r="G678" s="832" t="s">
        <v>2210</v>
      </c>
      <c r="H678" s="849">
        <v>2</v>
      </c>
      <c r="I678" s="849">
        <v>155.56</v>
      </c>
      <c r="J678" s="832"/>
      <c r="K678" s="832">
        <v>77.78</v>
      </c>
      <c r="L678" s="849"/>
      <c r="M678" s="849"/>
      <c r="N678" s="832"/>
      <c r="O678" s="832"/>
      <c r="P678" s="849">
        <v>1</v>
      </c>
      <c r="Q678" s="849">
        <v>77.78</v>
      </c>
      <c r="R678" s="837"/>
      <c r="S678" s="850">
        <v>77.78</v>
      </c>
    </row>
    <row r="679" spans="1:19" ht="14.4" customHeight="1" x14ac:dyDescent="0.3">
      <c r="A679" s="831"/>
      <c r="B679" s="832" t="s">
        <v>2242</v>
      </c>
      <c r="C679" s="832" t="s">
        <v>577</v>
      </c>
      <c r="D679" s="832" t="s">
        <v>1089</v>
      </c>
      <c r="E679" s="832" t="s">
        <v>2154</v>
      </c>
      <c r="F679" s="832" t="s">
        <v>2213</v>
      </c>
      <c r="G679" s="832" t="s">
        <v>2214</v>
      </c>
      <c r="H679" s="849">
        <v>131</v>
      </c>
      <c r="I679" s="849">
        <v>12372.230000000001</v>
      </c>
      <c r="J679" s="832">
        <v>0.90344847730284916</v>
      </c>
      <c r="K679" s="832">
        <v>94.444503816793897</v>
      </c>
      <c r="L679" s="849">
        <v>145</v>
      </c>
      <c r="M679" s="849">
        <v>13694.449999999999</v>
      </c>
      <c r="N679" s="832">
        <v>1</v>
      </c>
      <c r="O679" s="832">
        <v>94.44448275862068</v>
      </c>
      <c r="P679" s="849">
        <v>186</v>
      </c>
      <c r="Q679" s="849">
        <v>17566.66</v>
      </c>
      <c r="R679" s="837">
        <v>1.2827576134857552</v>
      </c>
      <c r="S679" s="850">
        <v>94.444408602150531</v>
      </c>
    </row>
    <row r="680" spans="1:19" ht="14.4" customHeight="1" x14ac:dyDescent="0.3">
      <c r="A680" s="831"/>
      <c r="B680" s="832" t="s">
        <v>2242</v>
      </c>
      <c r="C680" s="832" t="s">
        <v>577</v>
      </c>
      <c r="D680" s="832" t="s">
        <v>1089</v>
      </c>
      <c r="E680" s="832" t="s">
        <v>2154</v>
      </c>
      <c r="F680" s="832" t="s">
        <v>2217</v>
      </c>
      <c r="G680" s="832" t="s">
        <v>2218</v>
      </c>
      <c r="H680" s="849">
        <v>17</v>
      </c>
      <c r="I680" s="849">
        <v>1643.34</v>
      </c>
      <c r="J680" s="832">
        <v>0.80953108143389862</v>
      </c>
      <c r="K680" s="832">
        <v>96.667058823529402</v>
      </c>
      <c r="L680" s="849">
        <v>21</v>
      </c>
      <c r="M680" s="849">
        <v>2029.99</v>
      </c>
      <c r="N680" s="832">
        <v>1</v>
      </c>
      <c r="O680" s="832">
        <v>96.666190476190479</v>
      </c>
      <c r="P680" s="849">
        <v>39</v>
      </c>
      <c r="Q680" s="849">
        <v>3770</v>
      </c>
      <c r="R680" s="837">
        <v>1.8571520056749049</v>
      </c>
      <c r="S680" s="850">
        <v>96.666666666666671</v>
      </c>
    </row>
    <row r="681" spans="1:19" ht="14.4" customHeight="1" x14ac:dyDescent="0.3">
      <c r="A681" s="831"/>
      <c r="B681" s="832" t="s">
        <v>2242</v>
      </c>
      <c r="C681" s="832" t="s">
        <v>577</v>
      </c>
      <c r="D681" s="832" t="s">
        <v>1089</v>
      </c>
      <c r="E681" s="832" t="s">
        <v>2154</v>
      </c>
      <c r="F681" s="832" t="s">
        <v>2219</v>
      </c>
      <c r="G681" s="832" t="s">
        <v>2220</v>
      </c>
      <c r="H681" s="849"/>
      <c r="I681" s="849"/>
      <c r="J681" s="832"/>
      <c r="K681" s="832"/>
      <c r="L681" s="849"/>
      <c r="M681" s="849"/>
      <c r="N681" s="832"/>
      <c r="O681" s="832"/>
      <c r="P681" s="849">
        <v>1</v>
      </c>
      <c r="Q681" s="849">
        <v>333.33</v>
      </c>
      <c r="R681" s="837"/>
      <c r="S681" s="850">
        <v>333.33</v>
      </c>
    </row>
    <row r="682" spans="1:19" ht="14.4" customHeight="1" x14ac:dyDescent="0.3">
      <c r="A682" s="831"/>
      <c r="B682" s="832" t="s">
        <v>2242</v>
      </c>
      <c r="C682" s="832" t="s">
        <v>577</v>
      </c>
      <c r="D682" s="832" t="s">
        <v>1089</v>
      </c>
      <c r="E682" s="832" t="s">
        <v>2154</v>
      </c>
      <c r="F682" s="832" t="s">
        <v>2221</v>
      </c>
      <c r="G682" s="832" t="s">
        <v>2222</v>
      </c>
      <c r="H682" s="849">
        <v>1</v>
      </c>
      <c r="I682" s="849">
        <v>1283.33</v>
      </c>
      <c r="J682" s="832">
        <v>1</v>
      </c>
      <c r="K682" s="832">
        <v>1283.33</v>
      </c>
      <c r="L682" s="849">
        <v>1</v>
      </c>
      <c r="M682" s="849">
        <v>1283.33</v>
      </c>
      <c r="N682" s="832">
        <v>1</v>
      </c>
      <c r="O682" s="832">
        <v>1283.33</v>
      </c>
      <c r="P682" s="849">
        <v>1</v>
      </c>
      <c r="Q682" s="849">
        <v>1283.33</v>
      </c>
      <c r="R682" s="837">
        <v>1</v>
      </c>
      <c r="S682" s="850">
        <v>1283.33</v>
      </c>
    </row>
    <row r="683" spans="1:19" ht="14.4" customHeight="1" x14ac:dyDescent="0.3">
      <c r="A683" s="831"/>
      <c r="B683" s="832" t="s">
        <v>2242</v>
      </c>
      <c r="C683" s="832" t="s">
        <v>577</v>
      </c>
      <c r="D683" s="832" t="s">
        <v>1089</v>
      </c>
      <c r="E683" s="832" t="s">
        <v>2154</v>
      </c>
      <c r="F683" s="832" t="s">
        <v>2223</v>
      </c>
      <c r="G683" s="832" t="s">
        <v>2224</v>
      </c>
      <c r="H683" s="849">
        <v>1</v>
      </c>
      <c r="I683" s="849">
        <v>466.67</v>
      </c>
      <c r="J683" s="832">
        <v>1</v>
      </c>
      <c r="K683" s="832">
        <v>466.67</v>
      </c>
      <c r="L683" s="849">
        <v>1</v>
      </c>
      <c r="M683" s="849">
        <v>466.67</v>
      </c>
      <c r="N683" s="832">
        <v>1</v>
      </c>
      <c r="O683" s="832">
        <v>466.67</v>
      </c>
      <c r="P683" s="849">
        <v>1</v>
      </c>
      <c r="Q683" s="849">
        <v>466.67</v>
      </c>
      <c r="R683" s="837">
        <v>1</v>
      </c>
      <c r="S683" s="850">
        <v>466.67</v>
      </c>
    </row>
    <row r="684" spans="1:19" ht="14.4" customHeight="1" x14ac:dyDescent="0.3">
      <c r="A684" s="831"/>
      <c r="B684" s="832" t="s">
        <v>2242</v>
      </c>
      <c r="C684" s="832" t="s">
        <v>577</v>
      </c>
      <c r="D684" s="832" t="s">
        <v>1089</v>
      </c>
      <c r="E684" s="832" t="s">
        <v>2154</v>
      </c>
      <c r="F684" s="832" t="s">
        <v>2225</v>
      </c>
      <c r="G684" s="832" t="s">
        <v>2226</v>
      </c>
      <c r="H684" s="849">
        <v>46</v>
      </c>
      <c r="I684" s="849">
        <v>5366.68</v>
      </c>
      <c r="J684" s="832">
        <v>0.85185396825396831</v>
      </c>
      <c r="K684" s="832">
        <v>116.66695652173914</v>
      </c>
      <c r="L684" s="849">
        <v>54</v>
      </c>
      <c r="M684" s="849">
        <v>6300</v>
      </c>
      <c r="N684" s="832">
        <v>1</v>
      </c>
      <c r="O684" s="832">
        <v>116.66666666666667</v>
      </c>
      <c r="P684" s="849">
        <v>70</v>
      </c>
      <c r="Q684" s="849">
        <v>9333.34</v>
      </c>
      <c r="R684" s="837">
        <v>1.4814825396825397</v>
      </c>
      <c r="S684" s="850">
        <v>133.33342857142858</v>
      </c>
    </row>
    <row r="685" spans="1:19" ht="14.4" customHeight="1" x14ac:dyDescent="0.3">
      <c r="A685" s="831"/>
      <c r="B685" s="832" t="s">
        <v>2242</v>
      </c>
      <c r="C685" s="832" t="s">
        <v>577</v>
      </c>
      <c r="D685" s="832" t="s">
        <v>1089</v>
      </c>
      <c r="E685" s="832" t="s">
        <v>2154</v>
      </c>
      <c r="F685" s="832" t="s">
        <v>2155</v>
      </c>
      <c r="G685" s="832" t="s">
        <v>2156</v>
      </c>
      <c r="H685" s="849">
        <v>457</v>
      </c>
      <c r="I685" s="849">
        <v>157411.10999999999</v>
      </c>
      <c r="J685" s="832">
        <v>1.0481651845010083</v>
      </c>
      <c r="K685" s="832">
        <v>344.44444201312905</v>
      </c>
      <c r="L685" s="849">
        <v>436</v>
      </c>
      <c r="M685" s="849">
        <v>150177.76999999999</v>
      </c>
      <c r="N685" s="832">
        <v>1</v>
      </c>
      <c r="O685" s="832">
        <v>344.44442660550459</v>
      </c>
      <c r="P685" s="849">
        <v>469</v>
      </c>
      <c r="Q685" s="849">
        <v>161544.45000000001</v>
      </c>
      <c r="R685" s="837">
        <v>1.075688166098085</v>
      </c>
      <c r="S685" s="850">
        <v>344.44445628997869</v>
      </c>
    </row>
    <row r="686" spans="1:19" ht="14.4" customHeight="1" x14ac:dyDescent="0.3">
      <c r="A686" s="831"/>
      <c r="B686" s="832" t="s">
        <v>2242</v>
      </c>
      <c r="C686" s="832" t="s">
        <v>577</v>
      </c>
      <c r="D686" s="832" t="s">
        <v>1092</v>
      </c>
      <c r="E686" s="832" t="s">
        <v>2154</v>
      </c>
      <c r="F686" s="832" t="s">
        <v>2176</v>
      </c>
      <c r="G686" s="832" t="s">
        <v>2177</v>
      </c>
      <c r="H686" s="849">
        <v>8</v>
      </c>
      <c r="I686" s="849">
        <v>622.23</v>
      </c>
      <c r="J686" s="832"/>
      <c r="K686" s="832">
        <v>77.778750000000002</v>
      </c>
      <c r="L686" s="849"/>
      <c r="M686" s="849"/>
      <c r="N686" s="832"/>
      <c r="O686" s="832"/>
      <c r="P686" s="849"/>
      <c r="Q686" s="849"/>
      <c r="R686" s="837"/>
      <c r="S686" s="850"/>
    </row>
    <row r="687" spans="1:19" ht="14.4" customHeight="1" x14ac:dyDescent="0.3">
      <c r="A687" s="831"/>
      <c r="B687" s="832" t="s">
        <v>2242</v>
      </c>
      <c r="C687" s="832" t="s">
        <v>577</v>
      </c>
      <c r="D687" s="832" t="s">
        <v>1092</v>
      </c>
      <c r="E687" s="832" t="s">
        <v>2154</v>
      </c>
      <c r="F687" s="832" t="s">
        <v>2180</v>
      </c>
      <c r="G687" s="832" t="s">
        <v>2181</v>
      </c>
      <c r="H687" s="849">
        <v>23</v>
      </c>
      <c r="I687" s="849">
        <v>2683.34</v>
      </c>
      <c r="J687" s="832">
        <v>22.999400017142367</v>
      </c>
      <c r="K687" s="832">
        <v>116.66695652173914</v>
      </c>
      <c r="L687" s="849">
        <v>1</v>
      </c>
      <c r="M687" s="849">
        <v>116.67</v>
      </c>
      <c r="N687" s="832">
        <v>1</v>
      </c>
      <c r="O687" s="832">
        <v>116.67</v>
      </c>
      <c r="P687" s="849"/>
      <c r="Q687" s="849"/>
      <c r="R687" s="837"/>
      <c r="S687" s="850"/>
    </row>
    <row r="688" spans="1:19" ht="14.4" customHeight="1" x14ac:dyDescent="0.3">
      <c r="A688" s="831"/>
      <c r="B688" s="832" t="s">
        <v>2242</v>
      </c>
      <c r="C688" s="832" t="s">
        <v>577</v>
      </c>
      <c r="D688" s="832" t="s">
        <v>1092</v>
      </c>
      <c r="E688" s="832" t="s">
        <v>2154</v>
      </c>
      <c r="F688" s="832" t="s">
        <v>2184</v>
      </c>
      <c r="G688" s="832" t="s">
        <v>2185</v>
      </c>
      <c r="H688" s="849">
        <v>23</v>
      </c>
      <c r="I688" s="849">
        <v>4855.5600000000004</v>
      </c>
      <c r="J688" s="832"/>
      <c r="K688" s="832">
        <v>211.11130434782609</v>
      </c>
      <c r="L688" s="849"/>
      <c r="M688" s="849"/>
      <c r="N688" s="832"/>
      <c r="O688" s="832"/>
      <c r="P688" s="849">
        <v>2</v>
      </c>
      <c r="Q688" s="849">
        <v>444.44</v>
      </c>
      <c r="R688" s="837"/>
      <c r="S688" s="850">
        <v>222.22</v>
      </c>
    </row>
    <row r="689" spans="1:19" ht="14.4" customHeight="1" x14ac:dyDescent="0.3">
      <c r="A689" s="831"/>
      <c r="B689" s="832" t="s">
        <v>2242</v>
      </c>
      <c r="C689" s="832" t="s">
        <v>577</v>
      </c>
      <c r="D689" s="832" t="s">
        <v>1092</v>
      </c>
      <c r="E689" s="832" t="s">
        <v>2154</v>
      </c>
      <c r="F689" s="832" t="s">
        <v>2186</v>
      </c>
      <c r="G689" s="832" t="s">
        <v>2187</v>
      </c>
      <c r="H689" s="849">
        <v>7</v>
      </c>
      <c r="I689" s="849">
        <v>4083.33</v>
      </c>
      <c r="J689" s="832">
        <v>7.0000342859102043</v>
      </c>
      <c r="K689" s="832">
        <v>583.33285714285716</v>
      </c>
      <c r="L689" s="849">
        <v>1</v>
      </c>
      <c r="M689" s="849">
        <v>583.33000000000004</v>
      </c>
      <c r="N689" s="832">
        <v>1</v>
      </c>
      <c r="O689" s="832">
        <v>583.33000000000004</v>
      </c>
      <c r="P689" s="849">
        <v>3</v>
      </c>
      <c r="Q689" s="849">
        <v>1749.9900000000002</v>
      </c>
      <c r="R689" s="837">
        <v>3</v>
      </c>
      <c r="S689" s="850">
        <v>583.33000000000004</v>
      </c>
    </row>
    <row r="690" spans="1:19" ht="14.4" customHeight="1" x14ac:dyDescent="0.3">
      <c r="A690" s="831"/>
      <c r="B690" s="832" t="s">
        <v>2242</v>
      </c>
      <c r="C690" s="832" t="s">
        <v>577</v>
      </c>
      <c r="D690" s="832" t="s">
        <v>1092</v>
      </c>
      <c r="E690" s="832" t="s">
        <v>2154</v>
      </c>
      <c r="F690" s="832" t="s">
        <v>2188</v>
      </c>
      <c r="G690" s="832" t="s">
        <v>2189</v>
      </c>
      <c r="H690" s="849">
        <v>1</v>
      </c>
      <c r="I690" s="849">
        <v>466.67</v>
      </c>
      <c r="J690" s="832"/>
      <c r="K690" s="832">
        <v>466.67</v>
      </c>
      <c r="L690" s="849"/>
      <c r="M690" s="849"/>
      <c r="N690" s="832"/>
      <c r="O690" s="832"/>
      <c r="P690" s="849"/>
      <c r="Q690" s="849"/>
      <c r="R690" s="837"/>
      <c r="S690" s="850"/>
    </row>
    <row r="691" spans="1:19" ht="14.4" customHeight="1" x14ac:dyDescent="0.3">
      <c r="A691" s="831"/>
      <c r="B691" s="832" t="s">
        <v>2242</v>
      </c>
      <c r="C691" s="832" t="s">
        <v>577</v>
      </c>
      <c r="D691" s="832" t="s">
        <v>1092</v>
      </c>
      <c r="E691" s="832" t="s">
        <v>2154</v>
      </c>
      <c r="F691" s="832" t="s">
        <v>2193</v>
      </c>
      <c r="G691" s="832" t="s">
        <v>2194</v>
      </c>
      <c r="H691" s="849">
        <v>20</v>
      </c>
      <c r="I691" s="849">
        <v>1000</v>
      </c>
      <c r="J691" s="832"/>
      <c r="K691" s="832">
        <v>50</v>
      </c>
      <c r="L691" s="849"/>
      <c r="M691" s="849"/>
      <c r="N691" s="832"/>
      <c r="O691" s="832"/>
      <c r="P691" s="849"/>
      <c r="Q691" s="849"/>
      <c r="R691" s="837"/>
      <c r="S691" s="850"/>
    </row>
    <row r="692" spans="1:19" ht="14.4" customHeight="1" x14ac:dyDescent="0.3">
      <c r="A692" s="831"/>
      <c r="B692" s="832" t="s">
        <v>2242</v>
      </c>
      <c r="C692" s="832" t="s">
        <v>577</v>
      </c>
      <c r="D692" s="832" t="s">
        <v>1092</v>
      </c>
      <c r="E692" s="832" t="s">
        <v>2154</v>
      </c>
      <c r="F692" s="832" t="s">
        <v>2245</v>
      </c>
      <c r="G692" s="832" t="s">
        <v>2246</v>
      </c>
      <c r="H692" s="849">
        <v>95</v>
      </c>
      <c r="I692" s="849">
        <v>0</v>
      </c>
      <c r="J692" s="832"/>
      <c r="K692" s="832">
        <v>0</v>
      </c>
      <c r="L692" s="849">
        <v>2</v>
      </c>
      <c r="M692" s="849">
        <v>0</v>
      </c>
      <c r="N692" s="832"/>
      <c r="O692" s="832">
        <v>0</v>
      </c>
      <c r="P692" s="849">
        <v>7</v>
      </c>
      <c r="Q692" s="849">
        <v>0</v>
      </c>
      <c r="R692" s="837"/>
      <c r="S692" s="850">
        <v>0</v>
      </c>
    </row>
    <row r="693" spans="1:19" ht="14.4" customHeight="1" x14ac:dyDescent="0.3">
      <c r="A693" s="831"/>
      <c r="B693" s="832" t="s">
        <v>2242</v>
      </c>
      <c r="C693" s="832" t="s">
        <v>577</v>
      </c>
      <c r="D693" s="832" t="s">
        <v>1092</v>
      </c>
      <c r="E693" s="832" t="s">
        <v>2154</v>
      </c>
      <c r="F693" s="832" t="s">
        <v>2213</v>
      </c>
      <c r="G693" s="832" t="s">
        <v>2214</v>
      </c>
      <c r="H693" s="849">
        <v>31</v>
      </c>
      <c r="I693" s="849">
        <v>2927.77</v>
      </c>
      <c r="J693" s="832"/>
      <c r="K693" s="832">
        <v>94.444193548387091</v>
      </c>
      <c r="L693" s="849"/>
      <c r="M693" s="849"/>
      <c r="N693" s="832"/>
      <c r="O693" s="832"/>
      <c r="P693" s="849">
        <v>5</v>
      </c>
      <c r="Q693" s="849">
        <v>472.21</v>
      </c>
      <c r="R693" s="837"/>
      <c r="S693" s="850">
        <v>94.441999999999993</v>
      </c>
    </row>
    <row r="694" spans="1:19" ht="14.4" customHeight="1" x14ac:dyDescent="0.3">
      <c r="A694" s="831"/>
      <c r="B694" s="832" t="s">
        <v>2242</v>
      </c>
      <c r="C694" s="832" t="s">
        <v>577</v>
      </c>
      <c r="D694" s="832" t="s">
        <v>1092</v>
      </c>
      <c r="E694" s="832" t="s">
        <v>2154</v>
      </c>
      <c r="F694" s="832" t="s">
        <v>2217</v>
      </c>
      <c r="G694" s="832" t="s">
        <v>2218</v>
      </c>
      <c r="H694" s="849">
        <v>11</v>
      </c>
      <c r="I694" s="849">
        <v>1063.3399999999999</v>
      </c>
      <c r="J694" s="832"/>
      <c r="K694" s="832">
        <v>96.667272727272717</v>
      </c>
      <c r="L694" s="849"/>
      <c r="M694" s="849"/>
      <c r="N694" s="832"/>
      <c r="O694" s="832"/>
      <c r="P694" s="849">
        <v>1</v>
      </c>
      <c r="Q694" s="849">
        <v>96.67</v>
      </c>
      <c r="R694" s="837"/>
      <c r="S694" s="850">
        <v>96.67</v>
      </c>
    </row>
    <row r="695" spans="1:19" ht="14.4" customHeight="1" x14ac:dyDescent="0.3">
      <c r="A695" s="831"/>
      <c r="B695" s="832" t="s">
        <v>2242</v>
      </c>
      <c r="C695" s="832" t="s">
        <v>577</v>
      </c>
      <c r="D695" s="832" t="s">
        <v>1092</v>
      </c>
      <c r="E695" s="832" t="s">
        <v>2154</v>
      </c>
      <c r="F695" s="832" t="s">
        <v>2225</v>
      </c>
      <c r="G695" s="832" t="s">
        <v>2226</v>
      </c>
      <c r="H695" s="849">
        <v>4</v>
      </c>
      <c r="I695" s="849">
        <v>466.67</v>
      </c>
      <c r="J695" s="832"/>
      <c r="K695" s="832">
        <v>116.6675</v>
      </c>
      <c r="L695" s="849"/>
      <c r="M695" s="849"/>
      <c r="N695" s="832"/>
      <c r="O695" s="832"/>
      <c r="P695" s="849"/>
      <c r="Q695" s="849"/>
      <c r="R695" s="837"/>
      <c r="S695" s="850"/>
    </row>
    <row r="696" spans="1:19" ht="14.4" customHeight="1" x14ac:dyDescent="0.3">
      <c r="A696" s="831"/>
      <c r="B696" s="832" t="s">
        <v>2242</v>
      </c>
      <c r="C696" s="832" t="s">
        <v>577</v>
      </c>
      <c r="D696" s="832" t="s">
        <v>1092</v>
      </c>
      <c r="E696" s="832" t="s">
        <v>2154</v>
      </c>
      <c r="F696" s="832" t="s">
        <v>2155</v>
      </c>
      <c r="G696" s="832" t="s">
        <v>2156</v>
      </c>
      <c r="H696" s="849">
        <v>97</v>
      </c>
      <c r="I696" s="849">
        <v>33411.120000000003</v>
      </c>
      <c r="J696" s="832">
        <v>48.49993467752472</v>
      </c>
      <c r="K696" s="832">
        <v>344.44453608247426</v>
      </c>
      <c r="L696" s="849">
        <v>2</v>
      </c>
      <c r="M696" s="849">
        <v>688.89</v>
      </c>
      <c r="N696" s="832">
        <v>1</v>
      </c>
      <c r="O696" s="832">
        <v>344.44499999999999</v>
      </c>
      <c r="P696" s="849">
        <v>7</v>
      </c>
      <c r="Q696" s="849">
        <v>2411.1</v>
      </c>
      <c r="R696" s="837">
        <v>3.4999782258415713</v>
      </c>
      <c r="S696" s="850">
        <v>344.44285714285712</v>
      </c>
    </row>
    <row r="697" spans="1:19" ht="14.4" customHeight="1" x14ac:dyDescent="0.3">
      <c r="A697" s="831"/>
      <c r="B697" s="832" t="s">
        <v>2242</v>
      </c>
      <c r="C697" s="832" t="s">
        <v>577</v>
      </c>
      <c r="D697" s="832" t="s">
        <v>2144</v>
      </c>
      <c r="E697" s="832" t="s">
        <v>2154</v>
      </c>
      <c r="F697" s="832" t="s">
        <v>2176</v>
      </c>
      <c r="G697" s="832" t="s">
        <v>2177</v>
      </c>
      <c r="H697" s="849">
        <v>2</v>
      </c>
      <c r="I697" s="849">
        <v>155.56</v>
      </c>
      <c r="J697" s="832"/>
      <c r="K697" s="832">
        <v>77.78</v>
      </c>
      <c r="L697" s="849"/>
      <c r="M697" s="849"/>
      <c r="N697" s="832"/>
      <c r="O697" s="832"/>
      <c r="P697" s="849"/>
      <c r="Q697" s="849"/>
      <c r="R697" s="837"/>
      <c r="S697" s="850"/>
    </row>
    <row r="698" spans="1:19" ht="14.4" customHeight="1" x14ac:dyDescent="0.3">
      <c r="A698" s="831"/>
      <c r="B698" s="832" t="s">
        <v>2242</v>
      </c>
      <c r="C698" s="832" t="s">
        <v>577</v>
      </c>
      <c r="D698" s="832" t="s">
        <v>2144</v>
      </c>
      <c r="E698" s="832" t="s">
        <v>2154</v>
      </c>
      <c r="F698" s="832" t="s">
        <v>2180</v>
      </c>
      <c r="G698" s="832" t="s">
        <v>2181</v>
      </c>
      <c r="H698" s="849">
        <v>79</v>
      </c>
      <c r="I698" s="849">
        <v>9216.66</v>
      </c>
      <c r="J698" s="832"/>
      <c r="K698" s="832">
        <v>116.66658227848102</v>
      </c>
      <c r="L698" s="849"/>
      <c r="M698" s="849"/>
      <c r="N698" s="832"/>
      <c r="O698" s="832"/>
      <c r="P698" s="849"/>
      <c r="Q698" s="849"/>
      <c r="R698" s="837"/>
      <c r="S698" s="850"/>
    </row>
    <row r="699" spans="1:19" ht="14.4" customHeight="1" x14ac:dyDescent="0.3">
      <c r="A699" s="831"/>
      <c r="B699" s="832" t="s">
        <v>2242</v>
      </c>
      <c r="C699" s="832" t="s">
        <v>577</v>
      </c>
      <c r="D699" s="832" t="s">
        <v>2144</v>
      </c>
      <c r="E699" s="832" t="s">
        <v>2154</v>
      </c>
      <c r="F699" s="832" t="s">
        <v>2184</v>
      </c>
      <c r="G699" s="832" t="s">
        <v>2185</v>
      </c>
      <c r="H699" s="849">
        <v>25</v>
      </c>
      <c r="I699" s="849">
        <v>5277.7800000000007</v>
      </c>
      <c r="J699" s="832"/>
      <c r="K699" s="832">
        <v>211.11120000000003</v>
      </c>
      <c r="L699" s="849"/>
      <c r="M699" s="849"/>
      <c r="N699" s="832"/>
      <c r="O699" s="832"/>
      <c r="P699" s="849"/>
      <c r="Q699" s="849"/>
      <c r="R699" s="837"/>
      <c r="S699" s="850"/>
    </row>
    <row r="700" spans="1:19" ht="14.4" customHeight="1" x14ac:dyDescent="0.3">
      <c r="A700" s="831"/>
      <c r="B700" s="832" t="s">
        <v>2242</v>
      </c>
      <c r="C700" s="832" t="s">
        <v>577</v>
      </c>
      <c r="D700" s="832" t="s">
        <v>2144</v>
      </c>
      <c r="E700" s="832" t="s">
        <v>2154</v>
      </c>
      <c r="F700" s="832" t="s">
        <v>2186</v>
      </c>
      <c r="G700" s="832" t="s">
        <v>2187</v>
      </c>
      <c r="H700" s="849">
        <v>7</v>
      </c>
      <c r="I700" s="849">
        <v>4083.33</v>
      </c>
      <c r="J700" s="832"/>
      <c r="K700" s="832">
        <v>583.33285714285716</v>
      </c>
      <c r="L700" s="849"/>
      <c r="M700" s="849"/>
      <c r="N700" s="832"/>
      <c r="O700" s="832"/>
      <c r="P700" s="849"/>
      <c r="Q700" s="849"/>
      <c r="R700" s="837"/>
      <c r="S700" s="850"/>
    </row>
    <row r="701" spans="1:19" ht="14.4" customHeight="1" x14ac:dyDescent="0.3">
      <c r="A701" s="831"/>
      <c r="B701" s="832" t="s">
        <v>2242</v>
      </c>
      <c r="C701" s="832" t="s">
        <v>577</v>
      </c>
      <c r="D701" s="832" t="s">
        <v>2144</v>
      </c>
      <c r="E701" s="832" t="s">
        <v>2154</v>
      </c>
      <c r="F701" s="832" t="s">
        <v>2188</v>
      </c>
      <c r="G701" s="832" t="s">
        <v>2189</v>
      </c>
      <c r="H701" s="849">
        <v>4</v>
      </c>
      <c r="I701" s="849">
        <v>1866.66</v>
      </c>
      <c r="J701" s="832"/>
      <c r="K701" s="832">
        <v>466.66500000000002</v>
      </c>
      <c r="L701" s="849"/>
      <c r="M701" s="849"/>
      <c r="N701" s="832"/>
      <c r="O701" s="832"/>
      <c r="P701" s="849"/>
      <c r="Q701" s="849"/>
      <c r="R701" s="837"/>
      <c r="S701" s="850"/>
    </row>
    <row r="702" spans="1:19" ht="14.4" customHeight="1" x14ac:dyDescent="0.3">
      <c r="A702" s="831"/>
      <c r="B702" s="832" t="s">
        <v>2242</v>
      </c>
      <c r="C702" s="832" t="s">
        <v>577</v>
      </c>
      <c r="D702" s="832" t="s">
        <v>2144</v>
      </c>
      <c r="E702" s="832" t="s">
        <v>2154</v>
      </c>
      <c r="F702" s="832" t="s">
        <v>2193</v>
      </c>
      <c r="G702" s="832" t="s">
        <v>2194</v>
      </c>
      <c r="H702" s="849">
        <v>42</v>
      </c>
      <c r="I702" s="849">
        <v>2100</v>
      </c>
      <c r="J702" s="832"/>
      <c r="K702" s="832">
        <v>50</v>
      </c>
      <c r="L702" s="849"/>
      <c r="M702" s="849"/>
      <c r="N702" s="832"/>
      <c r="O702" s="832"/>
      <c r="P702" s="849"/>
      <c r="Q702" s="849"/>
      <c r="R702" s="837"/>
      <c r="S702" s="850"/>
    </row>
    <row r="703" spans="1:19" ht="14.4" customHeight="1" x14ac:dyDescent="0.3">
      <c r="A703" s="831"/>
      <c r="B703" s="832" t="s">
        <v>2242</v>
      </c>
      <c r="C703" s="832" t="s">
        <v>577</v>
      </c>
      <c r="D703" s="832" t="s">
        <v>2144</v>
      </c>
      <c r="E703" s="832" t="s">
        <v>2154</v>
      </c>
      <c r="F703" s="832" t="s">
        <v>2245</v>
      </c>
      <c r="G703" s="832" t="s">
        <v>2246</v>
      </c>
      <c r="H703" s="849">
        <v>243</v>
      </c>
      <c r="I703" s="849">
        <v>0</v>
      </c>
      <c r="J703" s="832"/>
      <c r="K703" s="832">
        <v>0</v>
      </c>
      <c r="L703" s="849"/>
      <c r="M703" s="849"/>
      <c r="N703" s="832"/>
      <c r="O703" s="832"/>
      <c r="P703" s="849"/>
      <c r="Q703" s="849"/>
      <c r="R703" s="837"/>
      <c r="S703" s="850"/>
    </row>
    <row r="704" spans="1:19" ht="14.4" customHeight="1" x14ac:dyDescent="0.3">
      <c r="A704" s="831"/>
      <c r="B704" s="832" t="s">
        <v>2242</v>
      </c>
      <c r="C704" s="832" t="s">
        <v>577</v>
      </c>
      <c r="D704" s="832" t="s">
        <v>2144</v>
      </c>
      <c r="E704" s="832" t="s">
        <v>2154</v>
      </c>
      <c r="F704" s="832" t="s">
        <v>2213</v>
      </c>
      <c r="G704" s="832" t="s">
        <v>2214</v>
      </c>
      <c r="H704" s="849">
        <v>113</v>
      </c>
      <c r="I704" s="849">
        <v>10672.220000000001</v>
      </c>
      <c r="J704" s="832"/>
      <c r="K704" s="832">
        <v>94.444424778761075</v>
      </c>
      <c r="L704" s="849"/>
      <c r="M704" s="849"/>
      <c r="N704" s="832"/>
      <c r="O704" s="832"/>
      <c r="P704" s="849"/>
      <c r="Q704" s="849"/>
      <c r="R704" s="837"/>
      <c r="S704" s="850"/>
    </row>
    <row r="705" spans="1:19" ht="14.4" customHeight="1" x14ac:dyDescent="0.3">
      <c r="A705" s="831"/>
      <c r="B705" s="832" t="s">
        <v>2242</v>
      </c>
      <c r="C705" s="832" t="s">
        <v>577</v>
      </c>
      <c r="D705" s="832" t="s">
        <v>2144</v>
      </c>
      <c r="E705" s="832" t="s">
        <v>2154</v>
      </c>
      <c r="F705" s="832" t="s">
        <v>2217</v>
      </c>
      <c r="G705" s="832" t="s">
        <v>2218</v>
      </c>
      <c r="H705" s="849">
        <v>18</v>
      </c>
      <c r="I705" s="849">
        <v>1740</v>
      </c>
      <c r="J705" s="832"/>
      <c r="K705" s="832">
        <v>96.666666666666671</v>
      </c>
      <c r="L705" s="849"/>
      <c r="M705" s="849"/>
      <c r="N705" s="832"/>
      <c r="O705" s="832"/>
      <c r="P705" s="849"/>
      <c r="Q705" s="849"/>
      <c r="R705" s="837"/>
      <c r="S705" s="850"/>
    </row>
    <row r="706" spans="1:19" ht="14.4" customHeight="1" x14ac:dyDescent="0.3">
      <c r="A706" s="831"/>
      <c r="B706" s="832" t="s">
        <v>2242</v>
      </c>
      <c r="C706" s="832" t="s">
        <v>577</v>
      </c>
      <c r="D706" s="832" t="s">
        <v>2144</v>
      </c>
      <c r="E706" s="832" t="s">
        <v>2154</v>
      </c>
      <c r="F706" s="832" t="s">
        <v>2225</v>
      </c>
      <c r="G706" s="832" t="s">
        <v>2226</v>
      </c>
      <c r="H706" s="849">
        <v>18</v>
      </c>
      <c r="I706" s="849">
        <v>2100.0100000000002</v>
      </c>
      <c r="J706" s="832"/>
      <c r="K706" s="832">
        <v>116.66722222222224</v>
      </c>
      <c r="L706" s="849"/>
      <c r="M706" s="849"/>
      <c r="N706" s="832"/>
      <c r="O706" s="832"/>
      <c r="P706" s="849"/>
      <c r="Q706" s="849"/>
      <c r="R706" s="837"/>
      <c r="S706" s="850"/>
    </row>
    <row r="707" spans="1:19" ht="14.4" customHeight="1" x14ac:dyDescent="0.3">
      <c r="A707" s="831"/>
      <c r="B707" s="832" t="s">
        <v>2242</v>
      </c>
      <c r="C707" s="832" t="s">
        <v>577</v>
      </c>
      <c r="D707" s="832" t="s">
        <v>2144</v>
      </c>
      <c r="E707" s="832" t="s">
        <v>2154</v>
      </c>
      <c r="F707" s="832" t="s">
        <v>2155</v>
      </c>
      <c r="G707" s="832" t="s">
        <v>2156</v>
      </c>
      <c r="H707" s="849">
        <v>251</v>
      </c>
      <c r="I707" s="849">
        <v>86455.55</v>
      </c>
      <c r="J707" s="832"/>
      <c r="K707" s="832">
        <v>344.44442231075698</v>
      </c>
      <c r="L707" s="849"/>
      <c r="M707" s="849"/>
      <c r="N707" s="832"/>
      <c r="O707" s="832"/>
      <c r="P707" s="849"/>
      <c r="Q707" s="849"/>
      <c r="R707" s="837"/>
      <c r="S707" s="850"/>
    </row>
    <row r="708" spans="1:19" ht="14.4" customHeight="1" x14ac:dyDescent="0.3">
      <c r="A708" s="831"/>
      <c r="B708" s="832" t="s">
        <v>2242</v>
      </c>
      <c r="C708" s="832" t="s">
        <v>577</v>
      </c>
      <c r="D708" s="832" t="s">
        <v>1093</v>
      </c>
      <c r="E708" s="832" t="s">
        <v>2154</v>
      </c>
      <c r="F708" s="832" t="s">
        <v>2176</v>
      </c>
      <c r="G708" s="832" t="s">
        <v>2177</v>
      </c>
      <c r="H708" s="849">
        <v>2</v>
      </c>
      <c r="I708" s="849">
        <v>155.56</v>
      </c>
      <c r="J708" s="832"/>
      <c r="K708" s="832">
        <v>77.78</v>
      </c>
      <c r="L708" s="849"/>
      <c r="M708" s="849"/>
      <c r="N708" s="832"/>
      <c r="O708" s="832"/>
      <c r="P708" s="849"/>
      <c r="Q708" s="849"/>
      <c r="R708" s="837"/>
      <c r="S708" s="850"/>
    </row>
    <row r="709" spans="1:19" ht="14.4" customHeight="1" x14ac:dyDescent="0.3">
      <c r="A709" s="831"/>
      <c r="B709" s="832" t="s">
        <v>2242</v>
      </c>
      <c r="C709" s="832" t="s">
        <v>577</v>
      </c>
      <c r="D709" s="832" t="s">
        <v>1093</v>
      </c>
      <c r="E709" s="832" t="s">
        <v>2154</v>
      </c>
      <c r="F709" s="832" t="s">
        <v>2180</v>
      </c>
      <c r="G709" s="832" t="s">
        <v>2181</v>
      </c>
      <c r="H709" s="849">
        <v>24</v>
      </c>
      <c r="I709" s="849">
        <v>2800</v>
      </c>
      <c r="J709" s="832"/>
      <c r="K709" s="832">
        <v>116.66666666666667</v>
      </c>
      <c r="L709" s="849"/>
      <c r="M709" s="849"/>
      <c r="N709" s="832"/>
      <c r="O709" s="832"/>
      <c r="P709" s="849"/>
      <c r="Q709" s="849"/>
      <c r="R709" s="837"/>
      <c r="S709" s="850"/>
    </row>
    <row r="710" spans="1:19" ht="14.4" customHeight="1" x14ac:dyDescent="0.3">
      <c r="A710" s="831"/>
      <c r="B710" s="832" t="s">
        <v>2242</v>
      </c>
      <c r="C710" s="832" t="s">
        <v>577</v>
      </c>
      <c r="D710" s="832" t="s">
        <v>1093</v>
      </c>
      <c r="E710" s="832" t="s">
        <v>2154</v>
      </c>
      <c r="F710" s="832" t="s">
        <v>2184</v>
      </c>
      <c r="G710" s="832" t="s">
        <v>2185</v>
      </c>
      <c r="H710" s="849">
        <v>5</v>
      </c>
      <c r="I710" s="849">
        <v>1055.5500000000002</v>
      </c>
      <c r="J710" s="832"/>
      <c r="K710" s="832">
        <v>211.11000000000004</v>
      </c>
      <c r="L710" s="849"/>
      <c r="M710" s="849"/>
      <c r="N710" s="832"/>
      <c r="O710" s="832"/>
      <c r="P710" s="849"/>
      <c r="Q710" s="849"/>
      <c r="R710" s="837"/>
      <c r="S710" s="850"/>
    </row>
    <row r="711" spans="1:19" ht="14.4" customHeight="1" x14ac:dyDescent="0.3">
      <c r="A711" s="831"/>
      <c r="B711" s="832" t="s">
        <v>2242</v>
      </c>
      <c r="C711" s="832" t="s">
        <v>577</v>
      </c>
      <c r="D711" s="832" t="s">
        <v>1093</v>
      </c>
      <c r="E711" s="832" t="s">
        <v>2154</v>
      </c>
      <c r="F711" s="832" t="s">
        <v>2186</v>
      </c>
      <c r="G711" s="832" t="s">
        <v>2187</v>
      </c>
      <c r="H711" s="849">
        <v>57</v>
      </c>
      <c r="I711" s="849">
        <v>33250.01</v>
      </c>
      <c r="J711" s="832"/>
      <c r="K711" s="832">
        <v>583.33350877192981</v>
      </c>
      <c r="L711" s="849"/>
      <c r="M711" s="849"/>
      <c r="N711" s="832"/>
      <c r="O711" s="832"/>
      <c r="P711" s="849"/>
      <c r="Q711" s="849"/>
      <c r="R711" s="837"/>
      <c r="S711" s="850"/>
    </row>
    <row r="712" spans="1:19" ht="14.4" customHeight="1" x14ac:dyDescent="0.3">
      <c r="A712" s="831"/>
      <c r="B712" s="832" t="s">
        <v>2242</v>
      </c>
      <c r="C712" s="832" t="s">
        <v>577</v>
      </c>
      <c r="D712" s="832" t="s">
        <v>1093</v>
      </c>
      <c r="E712" s="832" t="s">
        <v>2154</v>
      </c>
      <c r="F712" s="832" t="s">
        <v>2188</v>
      </c>
      <c r="G712" s="832" t="s">
        <v>2189</v>
      </c>
      <c r="H712" s="849">
        <v>3</v>
      </c>
      <c r="I712" s="849">
        <v>1400.01</v>
      </c>
      <c r="J712" s="832"/>
      <c r="K712" s="832">
        <v>466.67</v>
      </c>
      <c r="L712" s="849"/>
      <c r="M712" s="849"/>
      <c r="N712" s="832"/>
      <c r="O712" s="832"/>
      <c r="P712" s="849"/>
      <c r="Q712" s="849"/>
      <c r="R712" s="837"/>
      <c r="S712" s="850"/>
    </row>
    <row r="713" spans="1:19" ht="14.4" customHeight="1" x14ac:dyDescent="0.3">
      <c r="A713" s="831"/>
      <c r="B713" s="832" t="s">
        <v>2242</v>
      </c>
      <c r="C713" s="832" t="s">
        <v>577</v>
      </c>
      <c r="D713" s="832" t="s">
        <v>1093</v>
      </c>
      <c r="E713" s="832" t="s">
        <v>2154</v>
      </c>
      <c r="F713" s="832" t="s">
        <v>2193</v>
      </c>
      <c r="G713" s="832" t="s">
        <v>2194</v>
      </c>
      <c r="H713" s="849">
        <v>40</v>
      </c>
      <c r="I713" s="849">
        <v>2000</v>
      </c>
      <c r="J713" s="832"/>
      <c r="K713" s="832">
        <v>50</v>
      </c>
      <c r="L713" s="849"/>
      <c r="M713" s="849"/>
      <c r="N713" s="832"/>
      <c r="O713" s="832"/>
      <c r="P713" s="849"/>
      <c r="Q713" s="849"/>
      <c r="R713" s="837"/>
      <c r="S713" s="850"/>
    </row>
    <row r="714" spans="1:19" ht="14.4" customHeight="1" x14ac:dyDescent="0.3">
      <c r="A714" s="831"/>
      <c r="B714" s="832" t="s">
        <v>2242</v>
      </c>
      <c r="C714" s="832" t="s">
        <v>577</v>
      </c>
      <c r="D714" s="832" t="s">
        <v>1093</v>
      </c>
      <c r="E714" s="832" t="s">
        <v>2154</v>
      </c>
      <c r="F714" s="832" t="s">
        <v>2245</v>
      </c>
      <c r="G714" s="832" t="s">
        <v>2246</v>
      </c>
      <c r="H714" s="849">
        <v>250</v>
      </c>
      <c r="I714" s="849">
        <v>0</v>
      </c>
      <c r="J714" s="832"/>
      <c r="K714" s="832">
        <v>0</v>
      </c>
      <c r="L714" s="849"/>
      <c r="M714" s="849"/>
      <c r="N714" s="832"/>
      <c r="O714" s="832"/>
      <c r="P714" s="849"/>
      <c r="Q714" s="849"/>
      <c r="R714" s="837"/>
      <c r="S714" s="850"/>
    </row>
    <row r="715" spans="1:19" ht="14.4" customHeight="1" x14ac:dyDescent="0.3">
      <c r="A715" s="831"/>
      <c r="B715" s="832" t="s">
        <v>2242</v>
      </c>
      <c r="C715" s="832" t="s">
        <v>577</v>
      </c>
      <c r="D715" s="832" t="s">
        <v>1093</v>
      </c>
      <c r="E715" s="832" t="s">
        <v>2154</v>
      </c>
      <c r="F715" s="832" t="s">
        <v>2213</v>
      </c>
      <c r="G715" s="832" t="s">
        <v>2214</v>
      </c>
      <c r="H715" s="849">
        <v>177</v>
      </c>
      <c r="I715" s="849">
        <v>16716.66</v>
      </c>
      <c r="J715" s="832"/>
      <c r="K715" s="832">
        <v>94.444406779661023</v>
      </c>
      <c r="L715" s="849"/>
      <c r="M715" s="849"/>
      <c r="N715" s="832"/>
      <c r="O715" s="832"/>
      <c r="P715" s="849"/>
      <c r="Q715" s="849"/>
      <c r="R715" s="837"/>
      <c r="S715" s="850"/>
    </row>
    <row r="716" spans="1:19" ht="14.4" customHeight="1" x14ac:dyDescent="0.3">
      <c r="A716" s="831"/>
      <c r="B716" s="832" t="s">
        <v>2242</v>
      </c>
      <c r="C716" s="832" t="s">
        <v>577</v>
      </c>
      <c r="D716" s="832" t="s">
        <v>1093</v>
      </c>
      <c r="E716" s="832" t="s">
        <v>2154</v>
      </c>
      <c r="F716" s="832" t="s">
        <v>2217</v>
      </c>
      <c r="G716" s="832" t="s">
        <v>2218</v>
      </c>
      <c r="H716" s="849">
        <v>17</v>
      </c>
      <c r="I716" s="849">
        <v>1643.34</v>
      </c>
      <c r="J716" s="832"/>
      <c r="K716" s="832">
        <v>96.667058823529402</v>
      </c>
      <c r="L716" s="849"/>
      <c r="M716" s="849"/>
      <c r="N716" s="832"/>
      <c r="O716" s="832"/>
      <c r="P716" s="849"/>
      <c r="Q716" s="849"/>
      <c r="R716" s="837"/>
      <c r="S716" s="850"/>
    </row>
    <row r="717" spans="1:19" ht="14.4" customHeight="1" x14ac:dyDescent="0.3">
      <c r="A717" s="831"/>
      <c r="B717" s="832" t="s">
        <v>2242</v>
      </c>
      <c r="C717" s="832" t="s">
        <v>577</v>
      </c>
      <c r="D717" s="832" t="s">
        <v>1093</v>
      </c>
      <c r="E717" s="832" t="s">
        <v>2154</v>
      </c>
      <c r="F717" s="832" t="s">
        <v>2225</v>
      </c>
      <c r="G717" s="832" t="s">
        <v>2226</v>
      </c>
      <c r="H717" s="849">
        <v>37</v>
      </c>
      <c r="I717" s="849">
        <v>4316.67</v>
      </c>
      <c r="J717" s="832"/>
      <c r="K717" s="832">
        <v>116.66675675675675</v>
      </c>
      <c r="L717" s="849"/>
      <c r="M717" s="849"/>
      <c r="N717" s="832"/>
      <c r="O717" s="832"/>
      <c r="P717" s="849"/>
      <c r="Q717" s="849"/>
      <c r="R717" s="837"/>
      <c r="S717" s="850"/>
    </row>
    <row r="718" spans="1:19" ht="14.4" customHeight="1" x14ac:dyDescent="0.3">
      <c r="A718" s="831"/>
      <c r="B718" s="832" t="s">
        <v>2242</v>
      </c>
      <c r="C718" s="832" t="s">
        <v>577</v>
      </c>
      <c r="D718" s="832" t="s">
        <v>1093</v>
      </c>
      <c r="E718" s="832" t="s">
        <v>2154</v>
      </c>
      <c r="F718" s="832" t="s">
        <v>2155</v>
      </c>
      <c r="G718" s="832" t="s">
        <v>2156</v>
      </c>
      <c r="H718" s="849">
        <v>260</v>
      </c>
      <c r="I718" s="849">
        <v>89555.55</v>
      </c>
      <c r="J718" s="832"/>
      <c r="K718" s="832">
        <v>344.4444230769231</v>
      </c>
      <c r="L718" s="849"/>
      <c r="M718" s="849"/>
      <c r="N718" s="832"/>
      <c r="O718" s="832"/>
      <c r="P718" s="849"/>
      <c r="Q718" s="849"/>
      <c r="R718" s="837"/>
      <c r="S718" s="850"/>
    </row>
    <row r="719" spans="1:19" ht="14.4" customHeight="1" x14ac:dyDescent="0.3">
      <c r="A719" s="831"/>
      <c r="B719" s="832" t="s">
        <v>2242</v>
      </c>
      <c r="C719" s="832" t="s">
        <v>577</v>
      </c>
      <c r="D719" s="832" t="s">
        <v>1094</v>
      </c>
      <c r="E719" s="832" t="s">
        <v>2154</v>
      </c>
      <c r="F719" s="832" t="s">
        <v>2176</v>
      </c>
      <c r="G719" s="832" t="s">
        <v>2177</v>
      </c>
      <c r="H719" s="849">
        <v>10</v>
      </c>
      <c r="I719" s="849">
        <v>777.78</v>
      </c>
      <c r="J719" s="832">
        <v>0.37037142857142857</v>
      </c>
      <c r="K719" s="832">
        <v>77.777999999999992</v>
      </c>
      <c r="L719" s="849">
        <v>27</v>
      </c>
      <c r="M719" s="849">
        <v>2100</v>
      </c>
      <c r="N719" s="832">
        <v>1</v>
      </c>
      <c r="O719" s="832">
        <v>77.777777777777771</v>
      </c>
      <c r="P719" s="849">
        <v>22</v>
      </c>
      <c r="Q719" s="849">
        <v>1711.12</v>
      </c>
      <c r="R719" s="837">
        <v>0.81481904761904755</v>
      </c>
      <c r="S719" s="850">
        <v>77.778181818181807</v>
      </c>
    </row>
    <row r="720" spans="1:19" ht="14.4" customHeight="1" x14ac:dyDescent="0.3">
      <c r="A720" s="831"/>
      <c r="B720" s="832" t="s">
        <v>2242</v>
      </c>
      <c r="C720" s="832" t="s">
        <v>577</v>
      </c>
      <c r="D720" s="832" t="s">
        <v>1094</v>
      </c>
      <c r="E720" s="832" t="s">
        <v>2154</v>
      </c>
      <c r="F720" s="832" t="s">
        <v>2180</v>
      </c>
      <c r="G720" s="832" t="s">
        <v>2181</v>
      </c>
      <c r="H720" s="849">
        <v>91</v>
      </c>
      <c r="I720" s="849">
        <v>10616.67</v>
      </c>
      <c r="J720" s="832">
        <v>0.86666693877551026</v>
      </c>
      <c r="K720" s="832">
        <v>116.6667032967033</v>
      </c>
      <c r="L720" s="849">
        <v>105</v>
      </c>
      <c r="M720" s="849">
        <v>12250</v>
      </c>
      <c r="N720" s="832">
        <v>1</v>
      </c>
      <c r="O720" s="832">
        <v>116.66666666666667</v>
      </c>
      <c r="P720" s="849">
        <v>100</v>
      </c>
      <c r="Q720" s="849">
        <v>11666.66</v>
      </c>
      <c r="R720" s="837">
        <v>0.9523804081632653</v>
      </c>
      <c r="S720" s="850">
        <v>116.6666</v>
      </c>
    </row>
    <row r="721" spans="1:19" ht="14.4" customHeight="1" x14ac:dyDescent="0.3">
      <c r="A721" s="831"/>
      <c r="B721" s="832" t="s">
        <v>2242</v>
      </c>
      <c r="C721" s="832" t="s">
        <v>577</v>
      </c>
      <c r="D721" s="832" t="s">
        <v>1094</v>
      </c>
      <c r="E721" s="832" t="s">
        <v>2154</v>
      </c>
      <c r="F721" s="832" t="s">
        <v>2184</v>
      </c>
      <c r="G721" s="832" t="s">
        <v>2185</v>
      </c>
      <c r="H721" s="849">
        <v>90</v>
      </c>
      <c r="I721" s="849">
        <v>19000</v>
      </c>
      <c r="J721" s="832">
        <v>0.90909134406284398</v>
      </c>
      <c r="K721" s="832">
        <v>211.11111111111111</v>
      </c>
      <c r="L721" s="849">
        <v>99</v>
      </c>
      <c r="M721" s="849">
        <v>20899.990000000002</v>
      </c>
      <c r="N721" s="832">
        <v>1</v>
      </c>
      <c r="O721" s="832">
        <v>211.11101010101012</v>
      </c>
      <c r="P721" s="849">
        <v>85</v>
      </c>
      <c r="Q721" s="849">
        <v>18888.89</v>
      </c>
      <c r="R721" s="837">
        <v>0.90377507357659015</v>
      </c>
      <c r="S721" s="850">
        <v>222.22223529411764</v>
      </c>
    </row>
    <row r="722" spans="1:19" ht="14.4" customHeight="1" x14ac:dyDescent="0.3">
      <c r="A722" s="831"/>
      <c r="B722" s="832" t="s">
        <v>2242</v>
      </c>
      <c r="C722" s="832" t="s">
        <v>577</v>
      </c>
      <c r="D722" s="832" t="s">
        <v>1094</v>
      </c>
      <c r="E722" s="832" t="s">
        <v>2154</v>
      </c>
      <c r="F722" s="832" t="s">
        <v>2186</v>
      </c>
      <c r="G722" s="832" t="s">
        <v>2187</v>
      </c>
      <c r="H722" s="849">
        <v>28</v>
      </c>
      <c r="I722" s="849">
        <v>16333.33</v>
      </c>
      <c r="J722" s="832">
        <v>1.2727263518304666</v>
      </c>
      <c r="K722" s="832">
        <v>583.33321428571423</v>
      </c>
      <c r="L722" s="849">
        <v>22</v>
      </c>
      <c r="M722" s="849">
        <v>12833.34</v>
      </c>
      <c r="N722" s="832">
        <v>1</v>
      </c>
      <c r="O722" s="832">
        <v>583.3336363636364</v>
      </c>
      <c r="P722" s="849">
        <v>27</v>
      </c>
      <c r="Q722" s="849">
        <v>15750</v>
      </c>
      <c r="R722" s="837">
        <v>1.2272720897287845</v>
      </c>
      <c r="S722" s="850">
        <v>583.33333333333337</v>
      </c>
    </row>
    <row r="723" spans="1:19" ht="14.4" customHeight="1" x14ac:dyDescent="0.3">
      <c r="A723" s="831"/>
      <c r="B723" s="832" t="s">
        <v>2242</v>
      </c>
      <c r="C723" s="832" t="s">
        <v>577</v>
      </c>
      <c r="D723" s="832" t="s">
        <v>1094</v>
      </c>
      <c r="E723" s="832" t="s">
        <v>2154</v>
      </c>
      <c r="F723" s="832" t="s">
        <v>2188</v>
      </c>
      <c r="G723" s="832" t="s">
        <v>2189</v>
      </c>
      <c r="H723" s="849">
        <v>16</v>
      </c>
      <c r="I723" s="849">
        <v>7466.65</v>
      </c>
      <c r="J723" s="832">
        <v>0.99999866071308985</v>
      </c>
      <c r="K723" s="832">
        <v>466.66562499999998</v>
      </c>
      <c r="L723" s="849">
        <v>16</v>
      </c>
      <c r="M723" s="849">
        <v>7466.66</v>
      </c>
      <c r="N723" s="832">
        <v>1</v>
      </c>
      <c r="O723" s="832">
        <v>466.66624999999999</v>
      </c>
      <c r="P723" s="849">
        <v>11</v>
      </c>
      <c r="Q723" s="849">
        <v>5133.33</v>
      </c>
      <c r="R723" s="837">
        <v>0.68750016741086373</v>
      </c>
      <c r="S723" s="850">
        <v>466.66636363636366</v>
      </c>
    </row>
    <row r="724" spans="1:19" ht="14.4" customHeight="1" x14ac:dyDescent="0.3">
      <c r="A724" s="831"/>
      <c r="B724" s="832" t="s">
        <v>2242</v>
      </c>
      <c r="C724" s="832" t="s">
        <v>577</v>
      </c>
      <c r="D724" s="832" t="s">
        <v>1094</v>
      </c>
      <c r="E724" s="832" t="s">
        <v>2154</v>
      </c>
      <c r="F724" s="832" t="s">
        <v>2193</v>
      </c>
      <c r="G724" s="832" t="s">
        <v>2194</v>
      </c>
      <c r="H724" s="849">
        <v>48</v>
      </c>
      <c r="I724" s="849">
        <v>2400</v>
      </c>
      <c r="J724" s="832">
        <v>0.61538461538461542</v>
      </c>
      <c r="K724" s="832">
        <v>50</v>
      </c>
      <c r="L724" s="849">
        <v>78</v>
      </c>
      <c r="M724" s="849">
        <v>3900</v>
      </c>
      <c r="N724" s="832">
        <v>1</v>
      </c>
      <c r="O724" s="832">
        <v>50</v>
      </c>
      <c r="P724" s="849">
        <v>83</v>
      </c>
      <c r="Q724" s="849">
        <v>5072.22</v>
      </c>
      <c r="R724" s="837">
        <v>1.3005692307692309</v>
      </c>
      <c r="S724" s="850">
        <v>61.111084337349403</v>
      </c>
    </row>
    <row r="725" spans="1:19" ht="14.4" customHeight="1" x14ac:dyDescent="0.3">
      <c r="A725" s="831"/>
      <c r="B725" s="832" t="s">
        <v>2242</v>
      </c>
      <c r="C725" s="832" t="s">
        <v>577</v>
      </c>
      <c r="D725" s="832" t="s">
        <v>1094</v>
      </c>
      <c r="E725" s="832" t="s">
        <v>2154</v>
      </c>
      <c r="F725" s="832" t="s">
        <v>2197</v>
      </c>
      <c r="G725" s="832" t="s">
        <v>2198</v>
      </c>
      <c r="H725" s="849"/>
      <c r="I725" s="849"/>
      <c r="J725" s="832"/>
      <c r="K725" s="832"/>
      <c r="L725" s="849">
        <v>1</v>
      </c>
      <c r="M725" s="849">
        <v>101.11</v>
      </c>
      <c r="N725" s="832">
        <v>1</v>
      </c>
      <c r="O725" s="832">
        <v>101.11</v>
      </c>
      <c r="P725" s="849"/>
      <c r="Q725" s="849"/>
      <c r="R725" s="837"/>
      <c r="S725" s="850"/>
    </row>
    <row r="726" spans="1:19" ht="14.4" customHeight="1" x14ac:dyDescent="0.3">
      <c r="A726" s="831"/>
      <c r="B726" s="832" t="s">
        <v>2242</v>
      </c>
      <c r="C726" s="832" t="s">
        <v>577</v>
      </c>
      <c r="D726" s="832" t="s">
        <v>1094</v>
      </c>
      <c r="E726" s="832" t="s">
        <v>2154</v>
      </c>
      <c r="F726" s="832" t="s">
        <v>2243</v>
      </c>
      <c r="G726" s="832" t="s">
        <v>2244</v>
      </c>
      <c r="H726" s="849">
        <v>4</v>
      </c>
      <c r="I726" s="849">
        <v>0</v>
      </c>
      <c r="J726" s="832"/>
      <c r="K726" s="832">
        <v>0</v>
      </c>
      <c r="L726" s="849">
        <v>6</v>
      </c>
      <c r="M726" s="849">
        <v>0</v>
      </c>
      <c r="N726" s="832"/>
      <c r="O726" s="832">
        <v>0</v>
      </c>
      <c r="P726" s="849">
        <v>1</v>
      </c>
      <c r="Q726" s="849">
        <v>0</v>
      </c>
      <c r="R726" s="837"/>
      <c r="S726" s="850">
        <v>0</v>
      </c>
    </row>
    <row r="727" spans="1:19" ht="14.4" customHeight="1" x14ac:dyDescent="0.3">
      <c r="A727" s="831"/>
      <c r="B727" s="832" t="s">
        <v>2242</v>
      </c>
      <c r="C727" s="832" t="s">
        <v>577</v>
      </c>
      <c r="D727" s="832" t="s">
        <v>1094</v>
      </c>
      <c r="E727" s="832" t="s">
        <v>2154</v>
      </c>
      <c r="F727" s="832" t="s">
        <v>2245</v>
      </c>
      <c r="G727" s="832" t="s">
        <v>2246</v>
      </c>
      <c r="H727" s="849">
        <v>396</v>
      </c>
      <c r="I727" s="849">
        <v>0</v>
      </c>
      <c r="J727" s="832"/>
      <c r="K727" s="832">
        <v>0</v>
      </c>
      <c r="L727" s="849">
        <v>447</v>
      </c>
      <c r="M727" s="849">
        <v>0</v>
      </c>
      <c r="N727" s="832"/>
      <c r="O727" s="832">
        <v>0</v>
      </c>
      <c r="P727" s="849">
        <v>501</v>
      </c>
      <c r="Q727" s="849">
        <v>0</v>
      </c>
      <c r="R727" s="837"/>
      <c r="S727" s="850">
        <v>0</v>
      </c>
    </row>
    <row r="728" spans="1:19" ht="14.4" customHeight="1" x14ac:dyDescent="0.3">
      <c r="A728" s="831"/>
      <c r="B728" s="832" t="s">
        <v>2242</v>
      </c>
      <c r="C728" s="832" t="s">
        <v>577</v>
      </c>
      <c r="D728" s="832" t="s">
        <v>1094</v>
      </c>
      <c r="E728" s="832" t="s">
        <v>2154</v>
      </c>
      <c r="F728" s="832" t="s">
        <v>2207</v>
      </c>
      <c r="G728" s="832" t="s">
        <v>2208</v>
      </c>
      <c r="H728" s="849">
        <v>1</v>
      </c>
      <c r="I728" s="849">
        <v>58.89</v>
      </c>
      <c r="J728" s="832"/>
      <c r="K728" s="832">
        <v>58.89</v>
      </c>
      <c r="L728" s="849"/>
      <c r="M728" s="849"/>
      <c r="N728" s="832"/>
      <c r="O728" s="832"/>
      <c r="P728" s="849"/>
      <c r="Q728" s="849"/>
      <c r="R728" s="837"/>
      <c r="S728" s="850"/>
    </row>
    <row r="729" spans="1:19" ht="14.4" customHeight="1" x14ac:dyDescent="0.3">
      <c r="A729" s="831"/>
      <c r="B729" s="832" t="s">
        <v>2242</v>
      </c>
      <c r="C729" s="832" t="s">
        <v>577</v>
      </c>
      <c r="D729" s="832" t="s">
        <v>1094</v>
      </c>
      <c r="E729" s="832" t="s">
        <v>2154</v>
      </c>
      <c r="F729" s="832" t="s">
        <v>2209</v>
      </c>
      <c r="G729" s="832" t="s">
        <v>2210</v>
      </c>
      <c r="H729" s="849"/>
      <c r="I729" s="849"/>
      <c r="J729" s="832"/>
      <c r="K729" s="832"/>
      <c r="L729" s="849">
        <v>1</v>
      </c>
      <c r="M729" s="849">
        <v>77.78</v>
      </c>
      <c r="N729" s="832">
        <v>1</v>
      </c>
      <c r="O729" s="832">
        <v>77.78</v>
      </c>
      <c r="P729" s="849">
        <v>2</v>
      </c>
      <c r="Q729" s="849">
        <v>155.56</v>
      </c>
      <c r="R729" s="837">
        <v>2</v>
      </c>
      <c r="S729" s="850">
        <v>77.78</v>
      </c>
    </row>
    <row r="730" spans="1:19" ht="14.4" customHeight="1" x14ac:dyDescent="0.3">
      <c r="A730" s="831"/>
      <c r="B730" s="832" t="s">
        <v>2242</v>
      </c>
      <c r="C730" s="832" t="s">
        <v>577</v>
      </c>
      <c r="D730" s="832" t="s">
        <v>1094</v>
      </c>
      <c r="E730" s="832" t="s">
        <v>2154</v>
      </c>
      <c r="F730" s="832" t="s">
        <v>2213</v>
      </c>
      <c r="G730" s="832" t="s">
        <v>2214</v>
      </c>
      <c r="H730" s="849">
        <v>120</v>
      </c>
      <c r="I730" s="849">
        <v>11333.34</v>
      </c>
      <c r="J730" s="832">
        <v>1.1428585834343419</v>
      </c>
      <c r="K730" s="832">
        <v>94.444500000000005</v>
      </c>
      <c r="L730" s="849">
        <v>105</v>
      </c>
      <c r="M730" s="849">
        <v>9916.66</v>
      </c>
      <c r="N730" s="832">
        <v>1</v>
      </c>
      <c r="O730" s="832">
        <v>94.444380952380953</v>
      </c>
      <c r="P730" s="849">
        <v>114</v>
      </c>
      <c r="Q730" s="849">
        <v>10766.66</v>
      </c>
      <c r="R730" s="837">
        <v>1.0857143433373737</v>
      </c>
      <c r="S730" s="850">
        <v>94.444385964912286</v>
      </c>
    </row>
    <row r="731" spans="1:19" ht="14.4" customHeight="1" x14ac:dyDescent="0.3">
      <c r="A731" s="831"/>
      <c r="B731" s="832" t="s">
        <v>2242</v>
      </c>
      <c r="C731" s="832" t="s">
        <v>577</v>
      </c>
      <c r="D731" s="832" t="s">
        <v>1094</v>
      </c>
      <c r="E731" s="832" t="s">
        <v>2154</v>
      </c>
      <c r="F731" s="832" t="s">
        <v>2217</v>
      </c>
      <c r="G731" s="832" t="s">
        <v>2218</v>
      </c>
      <c r="H731" s="849">
        <v>37</v>
      </c>
      <c r="I731" s="849">
        <v>3576.67</v>
      </c>
      <c r="J731" s="832">
        <v>1.2333387356508128</v>
      </c>
      <c r="K731" s="832">
        <v>96.666756756756754</v>
      </c>
      <c r="L731" s="849">
        <v>30</v>
      </c>
      <c r="M731" s="849">
        <v>2899.99</v>
      </c>
      <c r="N731" s="832">
        <v>1</v>
      </c>
      <c r="O731" s="832">
        <v>96.666333333333327</v>
      </c>
      <c r="P731" s="849">
        <v>29</v>
      </c>
      <c r="Q731" s="849">
        <v>2803.33</v>
      </c>
      <c r="R731" s="837">
        <v>0.96666885058224339</v>
      </c>
      <c r="S731" s="850">
        <v>96.666551724137932</v>
      </c>
    </row>
    <row r="732" spans="1:19" ht="14.4" customHeight="1" x14ac:dyDescent="0.3">
      <c r="A732" s="831"/>
      <c r="B732" s="832" t="s">
        <v>2242</v>
      </c>
      <c r="C732" s="832" t="s">
        <v>577</v>
      </c>
      <c r="D732" s="832" t="s">
        <v>1094</v>
      </c>
      <c r="E732" s="832" t="s">
        <v>2154</v>
      </c>
      <c r="F732" s="832" t="s">
        <v>2223</v>
      </c>
      <c r="G732" s="832" t="s">
        <v>2224</v>
      </c>
      <c r="H732" s="849"/>
      <c r="I732" s="849"/>
      <c r="J732" s="832"/>
      <c r="K732" s="832"/>
      <c r="L732" s="849"/>
      <c r="M732" s="849"/>
      <c r="N732" s="832"/>
      <c r="O732" s="832"/>
      <c r="P732" s="849">
        <v>3</v>
      </c>
      <c r="Q732" s="849">
        <v>1400</v>
      </c>
      <c r="R732" s="837"/>
      <c r="S732" s="850">
        <v>466.66666666666669</v>
      </c>
    </row>
    <row r="733" spans="1:19" ht="14.4" customHeight="1" x14ac:dyDescent="0.3">
      <c r="A733" s="831"/>
      <c r="B733" s="832" t="s">
        <v>2242</v>
      </c>
      <c r="C733" s="832" t="s">
        <v>577</v>
      </c>
      <c r="D733" s="832" t="s">
        <v>1094</v>
      </c>
      <c r="E733" s="832" t="s">
        <v>2154</v>
      </c>
      <c r="F733" s="832" t="s">
        <v>2225</v>
      </c>
      <c r="G733" s="832" t="s">
        <v>2226</v>
      </c>
      <c r="H733" s="849">
        <v>24</v>
      </c>
      <c r="I733" s="849">
        <v>2800</v>
      </c>
      <c r="J733" s="832">
        <v>1.6</v>
      </c>
      <c r="K733" s="832">
        <v>116.66666666666667</v>
      </c>
      <c r="L733" s="849">
        <v>15</v>
      </c>
      <c r="M733" s="849">
        <v>1750</v>
      </c>
      <c r="N733" s="832">
        <v>1</v>
      </c>
      <c r="O733" s="832">
        <v>116.66666666666667</v>
      </c>
      <c r="P733" s="849">
        <v>33</v>
      </c>
      <c r="Q733" s="849">
        <v>4400</v>
      </c>
      <c r="R733" s="837">
        <v>2.5142857142857142</v>
      </c>
      <c r="S733" s="850">
        <v>133.33333333333334</v>
      </c>
    </row>
    <row r="734" spans="1:19" ht="14.4" customHeight="1" x14ac:dyDescent="0.3">
      <c r="A734" s="831"/>
      <c r="B734" s="832" t="s">
        <v>2242</v>
      </c>
      <c r="C734" s="832" t="s">
        <v>577</v>
      </c>
      <c r="D734" s="832" t="s">
        <v>1094</v>
      </c>
      <c r="E734" s="832" t="s">
        <v>2154</v>
      </c>
      <c r="F734" s="832" t="s">
        <v>2155</v>
      </c>
      <c r="G734" s="832" t="s">
        <v>2156</v>
      </c>
      <c r="H734" s="849">
        <v>413</v>
      </c>
      <c r="I734" s="849">
        <v>142255.54999999999</v>
      </c>
      <c r="J734" s="832">
        <v>0.87685773324137506</v>
      </c>
      <c r="K734" s="832">
        <v>344.44443099273605</v>
      </c>
      <c r="L734" s="849">
        <v>471</v>
      </c>
      <c r="M734" s="849">
        <v>162233.33000000002</v>
      </c>
      <c r="N734" s="832">
        <v>1</v>
      </c>
      <c r="O734" s="832">
        <v>344.44443736730364</v>
      </c>
      <c r="P734" s="849">
        <v>521</v>
      </c>
      <c r="Q734" s="849">
        <v>179455.55</v>
      </c>
      <c r="R734" s="837">
        <v>1.106157101010008</v>
      </c>
      <c r="S734" s="850">
        <v>344.44443378119001</v>
      </c>
    </row>
    <row r="735" spans="1:19" ht="14.4" customHeight="1" x14ac:dyDescent="0.3">
      <c r="A735" s="831"/>
      <c r="B735" s="832" t="s">
        <v>2242</v>
      </c>
      <c r="C735" s="832" t="s">
        <v>577</v>
      </c>
      <c r="D735" s="832" t="s">
        <v>1094</v>
      </c>
      <c r="E735" s="832" t="s">
        <v>2154</v>
      </c>
      <c r="F735" s="832" t="s">
        <v>2234</v>
      </c>
      <c r="G735" s="832" t="s">
        <v>2235</v>
      </c>
      <c r="H735" s="849"/>
      <c r="I735" s="849"/>
      <c r="J735" s="832"/>
      <c r="K735" s="832"/>
      <c r="L735" s="849">
        <v>2</v>
      </c>
      <c r="M735" s="849">
        <v>233.34</v>
      </c>
      <c r="N735" s="832">
        <v>1</v>
      </c>
      <c r="O735" s="832">
        <v>116.67</v>
      </c>
      <c r="P735" s="849">
        <v>1</v>
      </c>
      <c r="Q735" s="849">
        <v>116.67</v>
      </c>
      <c r="R735" s="837">
        <v>0.5</v>
      </c>
      <c r="S735" s="850">
        <v>116.67</v>
      </c>
    </row>
    <row r="736" spans="1:19" ht="14.4" customHeight="1" x14ac:dyDescent="0.3">
      <c r="A736" s="831"/>
      <c r="B736" s="832" t="s">
        <v>2242</v>
      </c>
      <c r="C736" s="832" t="s">
        <v>577</v>
      </c>
      <c r="D736" s="832" t="s">
        <v>1096</v>
      </c>
      <c r="E736" s="832" t="s">
        <v>2154</v>
      </c>
      <c r="F736" s="832" t="s">
        <v>2245</v>
      </c>
      <c r="G736" s="832" t="s">
        <v>2246</v>
      </c>
      <c r="H736" s="849">
        <v>1</v>
      </c>
      <c r="I736" s="849">
        <v>0</v>
      </c>
      <c r="J736" s="832"/>
      <c r="K736" s="832">
        <v>0</v>
      </c>
      <c r="L736" s="849"/>
      <c r="M736" s="849"/>
      <c r="N736" s="832"/>
      <c r="O736" s="832"/>
      <c r="P736" s="849">
        <v>1</v>
      </c>
      <c r="Q736" s="849">
        <v>0</v>
      </c>
      <c r="R736" s="837"/>
      <c r="S736" s="850">
        <v>0</v>
      </c>
    </row>
    <row r="737" spans="1:19" ht="14.4" customHeight="1" x14ac:dyDescent="0.3">
      <c r="A737" s="831"/>
      <c r="B737" s="832" t="s">
        <v>2242</v>
      </c>
      <c r="C737" s="832" t="s">
        <v>577</v>
      </c>
      <c r="D737" s="832" t="s">
        <v>1096</v>
      </c>
      <c r="E737" s="832" t="s">
        <v>2154</v>
      </c>
      <c r="F737" s="832" t="s">
        <v>2155</v>
      </c>
      <c r="G737" s="832" t="s">
        <v>2156</v>
      </c>
      <c r="H737" s="849">
        <v>1</v>
      </c>
      <c r="I737" s="849">
        <v>344.44</v>
      </c>
      <c r="J737" s="832"/>
      <c r="K737" s="832">
        <v>344.44</v>
      </c>
      <c r="L737" s="849"/>
      <c r="M737" s="849"/>
      <c r="N737" s="832"/>
      <c r="O737" s="832"/>
      <c r="P737" s="849">
        <v>1</v>
      </c>
      <c r="Q737" s="849">
        <v>344.44</v>
      </c>
      <c r="R737" s="837"/>
      <c r="S737" s="850">
        <v>344.44</v>
      </c>
    </row>
    <row r="738" spans="1:19" ht="14.4" customHeight="1" x14ac:dyDescent="0.3">
      <c r="A738" s="831"/>
      <c r="B738" s="832" t="s">
        <v>2242</v>
      </c>
      <c r="C738" s="832" t="s">
        <v>577</v>
      </c>
      <c r="D738" s="832" t="s">
        <v>1098</v>
      </c>
      <c r="E738" s="832" t="s">
        <v>2154</v>
      </c>
      <c r="F738" s="832" t="s">
        <v>2176</v>
      </c>
      <c r="G738" s="832" t="s">
        <v>2177</v>
      </c>
      <c r="H738" s="849">
        <v>24</v>
      </c>
      <c r="I738" s="849">
        <v>1866.6699999999998</v>
      </c>
      <c r="J738" s="832">
        <v>0.77419528764759804</v>
      </c>
      <c r="K738" s="832">
        <v>77.777916666666655</v>
      </c>
      <c r="L738" s="849">
        <v>31</v>
      </c>
      <c r="M738" s="849">
        <v>2411.1099999999997</v>
      </c>
      <c r="N738" s="832">
        <v>1</v>
      </c>
      <c r="O738" s="832">
        <v>77.77774193548386</v>
      </c>
      <c r="P738" s="849">
        <v>27</v>
      </c>
      <c r="Q738" s="849">
        <v>2100</v>
      </c>
      <c r="R738" s="837">
        <v>0.87096814330329198</v>
      </c>
      <c r="S738" s="850">
        <v>77.777777777777771</v>
      </c>
    </row>
    <row r="739" spans="1:19" ht="14.4" customHeight="1" x14ac:dyDescent="0.3">
      <c r="A739" s="831"/>
      <c r="B739" s="832" t="s">
        <v>2242</v>
      </c>
      <c r="C739" s="832" t="s">
        <v>577</v>
      </c>
      <c r="D739" s="832" t="s">
        <v>1098</v>
      </c>
      <c r="E739" s="832" t="s">
        <v>2154</v>
      </c>
      <c r="F739" s="832" t="s">
        <v>2180</v>
      </c>
      <c r="G739" s="832" t="s">
        <v>2181</v>
      </c>
      <c r="H739" s="849">
        <v>122</v>
      </c>
      <c r="I739" s="849">
        <v>14233.33</v>
      </c>
      <c r="J739" s="832">
        <v>2.3921522820970047</v>
      </c>
      <c r="K739" s="832">
        <v>116.66663934426229</v>
      </c>
      <c r="L739" s="849">
        <v>51</v>
      </c>
      <c r="M739" s="849">
        <v>5950.01</v>
      </c>
      <c r="N739" s="832">
        <v>1</v>
      </c>
      <c r="O739" s="832">
        <v>116.66686274509804</v>
      </c>
      <c r="P739" s="849">
        <v>19</v>
      </c>
      <c r="Q739" s="849">
        <v>2216.67</v>
      </c>
      <c r="R739" s="837">
        <v>0.37254895369923746</v>
      </c>
      <c r="S739" s="850">
        <v>116.66684210526316</v>
      </c>
    </row>
    <row r="740" spans="1:19" ht="14.4" customHeight="1" x14ac:dyDescent="0.3">
      <c r="A740" s="831"/>
      <c r="B740" s="832" t="s">
        <v>2242</v>
      </c>
      <c r="C740" s="832" t="s">
        <v>577</v>
      </c>
      <c r="D740" s="832" t="s">
        <v>1098</v>
      </c>
      <c r="E740" s="832" t="s">
        <v>2154</v>
      </c>
      <c r="F740" s="832" t="s">
        <v>2184</v>
      </c>
      <c r="G740" s="832" t="s">
        <v>2185</v>
      </c>
      <c r="H740" s="849">
        <v>18</v>
      </c>
      <c r="I740" s="849">
        <v>3800.0000000000005</v>
      </c>
      <c r="J740" s="832">
        <v>1.0588261518913979</v>
      </c>
      <c r="K740" s="832">
        <v>211.11111111111114</v>
      </c>
      <c r="L740" s="849">
        <v>17</v>
      </c>
      <c r="M740" s="849">
        <v>3588.88</v>
      </c>
      <c r="N740" s="832">
        <v>1</v>
      </c>
      <c r="O740" s="832">
        <v>211.11058823529413</v>
      </c>
      <c r="P740" s="849">
        <v>2</v>
      </c>
      <c r="Q740" s="849">
        <v>444.44</v>
      </c>
      <c r="R740" s="837">
        <v>0.1238380776175297</v>
      </c>
      <c r="S740" s="850">
        <v>222.22</v>
      </c>
    </row>
    <row r="741" spans="1:19" ht="14.4" customHeight="1" x14ac:dyDescent="0.3">
      <c r="A741" s="831"/>
      <c r="B741" s="832" t="s">
        <v>2242</v>
      </c>
      <c r="C741" s="832" t="s">
        <v>577</v>
      </c>
      <c r="D741" s="832" t="s">
        <v>1098</v>
      </c>
      <c r="E741" s="832" t="s">
        <v>2154</v>
      </c>
      <c r="F741" s="832" t="s">
        <v>2186</v>
      </c>
      <c r="G741" s="832" t="s">
        <v>2187</v>
      </c>
      <c r="H741" s="849">
        <v>121</v>
      </c>
      <c r="I741" s="849">
        <v>70583.33</v>
      </c>
      <c r="J741" s="832">
        <v>2.4693870625336301</v>
      </c>
      <c r="K741" s="832">
        <v>583.33330578512403</v>
      </c>
      <c r="L741" s="849">
        <v>49</v>
      </c>
      <c r="M741" s="849">
        <v>28583.339999999997</v>
      </c>
      <c r="N741" s="832">
        <v>1</v>
      </c>
      <c r="O741" s="832">
        <v>583.33346938775503</v>
      </c>
      <c r="P741" s="849">
        <v>22</v>
      </c>
      <c r="Q741" s="849">
        <v>12833.34</v>
      </c>
      <c r="R741" s="837">
        <v>0.44897972035458422</v>
      </c>
      <c r="S741" s="850">
        <v>583.3336363636364</v>
      </c>
    </row>
    <row r="742" spans="1:19" ht="14.4" customHeight="1" x14ac:dyDescent="0.3">
      <c r="A742" s="831"/>
      <c r="B742" s="832" t="s">
        <v>2242</v>
      </c>
      <c r="C742" s="832" t="s">
        <v>577</v>
      </c>
      <c r="D742" s="832" t="s">
        <v>1098</v>
      </c>
      <c r="E742" s="832" t="s">
        <v>2154</v>
      </c>
      <c r="F742" s="832" t="s">
        <v>2188</v>
      </c>
      <c r="G742" s="832" t="s">
        <v>2189</v>
      </c>
      <c r="H742" s="849">
        <v>6</v>
      </c>
      <c r="I742" s="849">
        <v>2800</v>
      </c>
      <c r="J742" s="832">
        <v>1</v>
      </c>
      <c r="K742" s="832">
        <v>466.66666666666669</v>
      </c>
      <c r="L742" s="849">
        <v>6</v>
      </c>
      <c r="M742" s="849">
        <v>2800</v>
      </c>
      <c r="N742" s="832">
        <v>1</v>
      </c>
      <c r="O742" s="832">
        <v>466.66666666666669</v>
      </c>
      <c r="P742" s="849">
        <v>3</v>
      </c>
      <c r="Q742" s="849">
        <v>1400</v>
      </c>
      <c r="R742" s="837">
        <v>0.5</v>
      </c>
      <c r="S742" s="850">
        <v>466.66666666666669</v>
      </c>
    </row>
    <row r="743" spans="1:19" ht="14.4" customHeight="1" x14ac:dyDescent="0.3">
      <c r="A743" s="831"/>
      <c r="B743" s="832" t="s">
        <v>2242</v>
      </c>
      <c r="C743" s="832" t="s">
        <v>577</v>
      </c>
      <c r="D743" s="832" t="s">
        <v>1098</v>
      </c>
      <c r="E743" s="832" t="s">
        <v>2154</v>
      </c>
      <c r="F743" s="832" t="s">
        <v>2191</v>
      </c>
      <c r="G743" s="832" t="s">
        <v>2192</v>
      </c>
      <c r="H743" s="849"/>
      <c r="I743" s="849"/>
      <c r="J743" s="832"/>
      <c r="K743" s="832"/>
      <c r="L743" s="849"/>
      <c r="M743" s="849"/>
      <c r="N743" s="832"/>
      <c r="O743" s="832"/>
      <c r="P743" s="849">
        <v>0</v>
      </c>
      <c r="Q743" s="849">
        <v>0</v>
      </c>
      <c r="R743" s="837"/>
      <c r="S743" s="850"/>
    </row>
    <row r="744" spans="1:19" ht="14.4" customHeight="1" x14ac:dyDescent="0.3">
      <c r="A744" s="831"/>
      <c r="B744" s="832" t="s">
        <v>2242</v>
      </c>
      <c r="C744" s="832" t="s">
        <v>577</v>
      </c>
      <c r="D744" s="832" t="s">
        <v>1098</v>
      </c>
      <c r="E744" s="832" t="s">
        <v>2154</v>
      </c>
      <c r="F744" s="832" t="s">
        <v>2193</v>
      </c>
      <c r="G744" s="832" t="s">
        <v>2194</v>
      </c>
      <c r="H744" s="849">
        <v>67</v>
      </c>
      <c r="I744" s="849">
        <v>3350</v>
      </c>
      <c r="J744" s="832">
        <v>1.5227272727272727</v>
      </c>
      <c r="K744" s="832">
        <v>50</v>
      </c>
      <c r="L744" s="849">
        <v>44</v>
      </c>
      <c r="M744" s="849">
        <v>2200</v>
      </c>
      <c r="N744" s="832">
        <v>1</v>
      </c>
      <c r="O744" s="832">
        <v>50</v>
      </c>
      <c r="P744" s="849">
        <v>22</v>
      </c>
      <c r="Q744" s="849">
        <v>1344.44</v>
      </c>
      <c r="R744" s="837">
        <v>0.61110909090909094</v>
      </c>
      <c r="S744" s="850">
        <v>61.110909090909097</v>
      </c>
    </row>
    <row r="745" spans="1:19" ht="14.4" customHeight="1" x14ac:dyDescent="0.3">
      <c r="A745" s="831"/>
      <c r="B745" s="832" t="s">
        <v>2242</v>
      </c>
      <c r="C745" s="832" t="s">
        <v>577</v>
      </c>
      <c r="D745" s="832" t="s">
        <v>1098</v>
      </c>
      <c r="E745" s="832" t="s">
        <v>2154</v>
      </c>
      <c r="F745" s="832" t="s">
        <v>2243</v>
      </c>
      <c r="G745" s="832" t="s">
        <v>2244</v>
      </c>
      <c r="H745" s="849">
        <v>1</v>
      </c>
      <c r="I745" s="849">
        <v>0</v>
      </c>
      <c r="J745" s="832"/>
      <c r="K745" s="832">
        <v>0</v>
      </c>
      <c r="L745" s="849">
        <v>1</v>
      </c>
      <c r="M745" s="849">
        <v>0</v>
      </c>
      <c r="N745" s="832"/>
      <c r="O745" s="832">
        <v>0</v>
      </c>
      <c r="P745" s="849">
        <v>1</v>
      </c>
      <c r="Q745" s="849">
        <v>0</v>
      </c>
      <c r="R745" s="837"/>
      <c r="S745" s="850">
        <v>0</v>
      </c>
    </row>
    <row r="746" spans="1:19" ht="14.4" customHeight="1" x14ac:dyDescent="0.3">
      <c r="A746" s="831"/>
      <c r="B746" s="832" t="s">
        <v>2242</v>
      </c>
      <c r="C746" s="832" t="s">
        <v>577</v>
      </c>
      <c r="D746" s="832" t="s">
        <v>1098</v>
      </c>
      <c r="E746" s="832" t="s">
        <v>2154</v>
      </c>
      <c r="F746" s="832" t="s">
        <v>2245</v>
      </c>
      <c r="G746" s="832" t="s">
        <v>2246</v>
      </c>
      <c r="H746" s="849">
        <v>385</v>
      </c>
      <c r="I746" s="849">
        <v>0</v>
      </c>
      <c r="J746" s="832"/>
      <c r="K746" s="832">
        <v>0</v>
      </c>
      <c r="L746" s="849">
        <v>241</v>
      </c>
      <c r="M746" s="849">
        <v>0</v>
      </c>
      <c r="N746" s="832"/>
      <c r="O746" s="832">
        <v>0</v>
      </c>
      <c r="P746" s="849">
        <v>96</v>
      </c>
      <c r="Q746" s="849">
        <v>0</v>
      </c>
      <c r="R746" s="837"/>
      <c r="S746" s="850">
        <v>0</v>
      </c>
    </row>
    <row r="747" spans="1:19" ht="14.4" customHeight="1" x14ac:dyDescent="0.3">
      <c r="A747" s="831"/>
      <c r="B747" s="832" t="s">
        <v>2242</v>
      </c>
      <c r="C747" s="832" t="s">
        <v>577</v>
      </c>
      <c r="D747" s="832" t="s">
        <v>1098</v>
      </c>
      <c r="E747" s="832" t="s">
        <v>2154</v>
      </c>
      <c r="F747" s="832" t="s">
        <v>2209</v>
      </c>
      <c r="G747" s="832" t="s">
        <v>2210</v>
      </c>
      <c r="H747" s="849">
        <v>2</v>
      </c>
      <c r="I747" s="849">
        <v>155.56</v>
      </c>
      <c r="J747" s="832"/>
      <c r="K747" s="832">
        <v>77.78</v>
      </c>
      <c r="L747" s="849"/>
      <c r="M747" s="849"/>
      <c r="N747" s="832"/>
      <c r="O747" s="832"/>
      <c r="P747" s="849"/>
      <c r="Q747" s="849"/>
      <c r="R747" s="837"/>
      <c r="S747" s="850"/>
    </row>
    <row r="748" spans="1:19" ht="14.4" customHeight="1" x14ac:dyDescent="0.3">
      <c r="A748" s="831"/>
      <c r="B748" s="832" t="s">
        <v>2242</v>
      </c>
      <c r="C748" s="832" t="s">
        <v>577</v>
      </c>
      <c r="D748" s="832" t="s">
        <v>1098</v>
      </c>
      <c r="E748" s="832" t="s">
        <v>2154</v>
      </c>
      <c r="F748" s="832" t="s">
        <v>2213</v>
      </c>
      <c r="G748" s="832" t="s">
        <v>2214</v>
      </c>
      <c r="H748" s="849">
        <v>170</v>
      </c>
      <c r="I748" s="849">
        <v>16055.550000000001</v>
      </c>
      <c r="J748" s="832">
        <v>1.4782618703446246</v>
      </c>
      <c r="K748" s="832">
        <v>94.44441176470589</v>
      </c>
      <c r="L748" s="849">
        <v>115</v>
      </c>
      <c r="M748" s="849">
        <v>10861.099999999999</v>
      </c>
      <c r="N748" s="832">
        <v>1</v>
      </c>
      <c r="O748" s="832">
        <v>94.44434782608694</v>
      </c>
      <c r="P748" s="849">
        <v>41</v>
      </c>
      <c r="Q748" s="849">
        <v>3872.2399999999993</v>
      </c>
      <c r="R748" s="837">
        <v>0.35652374068924875</v>
      </c>
      <c r="S748" s="850">
        <v>94.444878048780467</v>
      </c>
    </row>
    <row r="749" spans="1:19" ht="14.4" customHeight="1" x14ac:dyDescent="0.3">
      <c r="A749" s="831"/>
      <c r="B749" s="832" t="s">
        <v>2242</v>
      </c>
      <c r="C749" s="832" t="s">
        <v>577</v>
      </c>
      <c r="D749" s="832" t="s">
        <v>1098</v>
      </c>
      <c r="E749" s="832" t="s">
        <v>2154</v>
      </c>
      <c r="F749" s="832" t="s">
        <v>2217</v>
      </c>
      <c r="G749" s="832" t="s">
        <v>2218</v>
      </c>
      <c r="H749" s="849">
        <v>24</v>
      </c>
      <c r="I749" s="849">
        <v>2320.0100000000002</v>
      </c>
      <c r="J749" s="832">
        <v>1.2000010344791914</v>
      </c>
      <c r="K749" s="832">
        <v>96.667083333333338</v>
      </c>
      <c r="L749" s="849">
        <v>20</v>
      </c>
      <c r="M749" s="849">
        <v>1933.3400000000001</v>
      </c>
      <c r="N749" s="832">
        <v>1</v>
      </c>
      <c r="O749" s="832">
        <v>96.667000000000002</v>
      </c>
      <c r="P749" s="849">
        <v>9</v>
      </c>
      <c r="Q749" s="849">
        <v>870</v>
      </c>
      <c r="R749" s="837">
        <v>0.44999844828121277</v>
      </c>
      <c r="S749" s="850">
        <v>96.666666666666671</v>
      </c>
    </row>
    <row r="750" spans="1:19" ht="14.4" customHeight="1" x14ac:dyDescent="0.3">
      <c r="A750" s="831"/>
      <c r="B750" s="832" t="s">
        <v>2242</v>
      </c>
      <c r="C750" s="832" t="s">
        <v>577</v>
      </c>
      <c r="D750" s="832" t="s">
        <v>1098</v>
      </c>
      <c r="E750" s="832" t="s">
        <v>2154</v>
      </c>
      <c r="F750" s="832" t="s">
        <v>2225</v>
      </c>
      <c r="G750" s="832" t="s">
        <v>2226</v>
      </c>
      <c r="H750" s="849">
        <v>19</v>
      </c>
      <c r="I750" s="849">
        <v>2216.66</v>
      </c>
      <c r="J750" s="832">
        <v>0.57575584415584413</v>
      </c>
      <c r="K750" s="832">
        <v>116.66631578947367</v>
      </c>
      <c r="L750" s="849">
        <v>33</v>
      </c>
      <c r="M750" s="849">
        <v>3850</v>
      </c>
      <c r="N750" s="832">
        <v>1</v>
      </c>
      <c r="O750" s="832">
        <v>116.66666666666667</v>
      </c>
      <c r="P750" s="849">
        <v>6</v>
      </c>
      <c r="Q750" s="849">
        <v>800</v>
      </c>
      <c r="R750" s="837">
        <v>0.20779220779220781</v>
      </c>
      <c r="S750" s="850">
        <v>133.33333333333334</v>
      </c>
    </row>
    <row r="751" spans="1:19" ht="14.4" customHeight="1" x14ac:dyDescent="0.3">
      <c r="A751" s="831"/>
      <c r="B751" s="832" t="s">
        <v>2242</v>
      </c>
      <c r="C751" s="832" t="s">
        <v>577</v>
      </c>
      <c r="D751" s="832" t="s">
        <v>1098</v>
      </c>
      <c r="E751" s="832" t="s">
        <v>2154</v>
      </c>
      <c r="F751" s="832" t="s">
        <v>2155</v>
      </c>
      <c r="G751" s="832" t="s">
        <v>2156</v>
      </c>
      <c r="H751" s="849">
        <v>403</v>
      </c>
      <c r="I751" s="849">
        <v>138811.10999999999</v>
      </c>
      <c r="J751" s="832">
        <v>1.612000195096799</v>
      </c>
      <c r="K751" s="832">
        <v>344.44444168734486</v>
      </c>
      <c r="L751" s="849">
        <v>250</v>
      </c>
      <c r="M751" s="849">
        <v>86111.1</v>
      </c>
      <c r="N751" s="832">
        <v>1</v>
      </c>
      <c r="O751" s="832">
        <v>344.44440000000003</v>
      </c>
      <c r="P751" s="849">
        <v>101</v>
      </c>
      <c r="Q751" s="849">
        <v>34788.89</v>
      </c>
      <c r="R751" s="837">
        <v>0.40400006503226643</v>
      </c>
      <c r="S751" s="850">
        <v>344.44445544554458</v>
      </c>
    </row>
    <row r="752" spans="1:19" ht="14.4" customHeight="1" x14ac:dyDescent="0.3">
      <c r="A752" s="831"/>
      <c r="B752" s="832" t="s">
        <v>2242</v>
      </c>
      <c r="C752" s="832" t="s">
        <v>577</v>
      </c>
      <c r="D752" s="832" t="s">
        <v>1103</v>
      </c>
      <c r="E752" s="832" t="s">
        <v>2154</v>
      </c>
      <c r="F752" s="832" t="s">
        <v>2176</v>
      </c>
      <c r="G752" s="832" t="s">
        <v>2177</v>
      </c>
      <c r="H752" s="849">
        <v>3</v>
      </c>
      <c r="I752" s="849">
        <v>233.34</v>
      </c>
      <c r="J752" s="832">
        <v>3</v>
      </c>
      <c r="K752" s="832">
        <v>77.78</v>
      </c>
      <c r="L752" s="849">
        <v>1</v>
      </c>
      <c r="M752" s="849">
        <v>77.78</v>
      </c>
      <c r="N752" s="832">
        <v>1</v>
      </c>
      <c r="O752" s="832">
        <v>77.78</v>
      </c>
      <c r="P752" s="849">
        <v>28</v>
      </c>
      <c r="Q752" s="849">
        <v>2177.7800000000002</v>
      </c>
      <c r="R752" s="837">
        <v>27.999228593468761</v>
      </c>
      <c r="S752" s="850">
        <v>77.777857142857144</v>
      </c>
    </row>
    <row r="753" spans="1:19" ht="14.4" customHeight="1" x14ac:dyDescent="0.3">
      <c r="A753" s="831"/>
      <c r="B753" s="832" t="s">
        <v>2242</v>
      </c>
      <c r="C753" s="832" t="s">
        <v>577</v>
      </c>
      <c r="D753" s="832" t="s">
        <v>1103</v>
      </c>
      <c r="E753" s="832" t="s">
        <v>2154</v>
      </c>
      <c r="F753" s="832" t="s">
        <v>2180</v>
      </c>
      <c r="G753" s="832" t="s">
        <v>2181</v>
      </c>
      <c r="H753" s="849">
        <v>36</v>
      </c>
      <c r="I753" s="849">
        <v>4200</v>
      </c>
      <c r="J753" s="832">
        <v>0.58064542886886128</v>
      </c>
      <c r="K753" s="832">
        <v>116.66666666666667</v>
      </c>
      <c r="L753" s="849">
        <v>62</v>
      </c>
      <c r="M753" s="849">
        <v>7233.33</v>
      </c>
      <c r="N753" s="832">
        <v>1</v>
      </c>
      <c r="O753" s="832">
        <v>116.66661290322581</v>
      </c>
      <c r="P753" s="849">
        <v>79</v>
      </c>
      <c r="Q753" s="849">
        <v>9216.66</v>
      </c>
      <c r="R753" s="837">
        <v>1.2741932139139234</v>
      </c>
      <c r="S753" s="850">
        <v>116.66658227848102</v>
      </c>
    </row>
    <row r="754" spans="1:19" ht="14.4" customHeight="1" x14ac:dyDescent="0.3">
      <c r="A754" s="831"/>
      <c r="B754" s="832" t="s">
        <v>2242</v>
      </c>
      <c r="C754" s="832" t="s">
        <v>577</v>
      </c>
      <c r="D754" s="832" t="s">
        <v>1103</v>
      </c>
      <c r="E754" s="832" t="s">
        <v>2154</v>
      </c>
      <c r="F754" s="832" t="s">
        <v>2184</v>
      </c>
      <c r="G754" s="832" t="s">
        <v>2185</v>
      </c>
      <c r="H754" s="849">
        <v>24</v>
      </c>
      <c r="I754" s="849">
        <v>5066.66</v>
      </c>
      <c r="J754" s="832">
        <v>0.68571328034386769</v>
      </c>
      <c r="K754" s="832">
        <v>211.11083333333332</v>
      </c>
      <c r="L754" s="849">
        <v>35</v>
      </c>
      <c r="M754" s="849">
        <v>7388.8899999999994</v>
      </c>
      <c r="N754" s="832">
        <v>1</v>
      </c>
      <c r="O754" s="832">
        <v>211.11114285714285</v>
      </c>
      <c r="P754" s="849">
        <v>35</v>
      </c>
      <c r="Q754" s="849">
        <v>7777.77</v>
      </c>
      <c r="R754" s="837">
        <v>1.0526303680255087</v>
      </c>
      <c r="S754" s="850">
        <v>222.22200000000001</v>
      </c>
    </row>
    <row r="755" spans="1:19" ht="14.4" customHeight="1" x14ac:dyDescent="0.3">
      <c r="A755" s="831"/>
      <c r="B755" s="832" t="s">
        <v>2242</v>
      </c>
      <c r="C755" s="832" t="s">
        <v>577</v>
      </c>
      <c r="D755" s="832" t="s">
        <v>1103</v>
      </c>
      <c r="E755" s="832" t="s">
        <v>2154</v>
      </c>
      <c r="F755" s="832" t="s">
        <v>2186</v>
      </c>
      <c r="G755" s="832" t="s">
        <v>2187</v>
      </c>
      <c r="H755" s="849">
        <v>5</v>
      </c>
      <c r="I755" s="849">
        <v>2916.66</v>
      </c>
      <c r="J755" s="832">
        <v>1.249998928569898</v>
      </c>
      <c r="K755" s="832">
        <v>583.33199999999999</v>
      </c>
      <c r="L755" s="849">
        <v>4</v>
      </c>
      <c r="M755" s="849">
        <v>2333.33</v>
      </c>
      <c r="N755" s="832">
        <v>1</v>
      </c>
      <c r="O755" s="832">
        <v>583.33249999999998</v>
      </c>
      <c r="P755" s="849">
        <v>6</v>
      </c>
      <c r="Q755" s="849">
        <v>3500.01</v>
      </c>
      <c r="R755" s="837">
        <v>1.5000064285806125</v>
      </c>
      <c r="S755" s="850">
        <v>583.33500000000004</v>
      </c>
    </row>
    <row r="756" spans="1:19" ht="14.4" customHeight="1" x14ac:dyDescent="0.3">
      <c r="A756" s="831"/>
      <c r="B756" s="832" t="s">
        <v>2242</v>
      </c>
      <c r="C756" s="832" t="s">
        <v>577</v>
      </c>
      <c r="D756" s="832" t="s">
        <v>1103</v>
      </c>
      <c r="E756" s="832" t="s">
        <v>2154</v>
      </c>
      <c r="F756" s="832" t="s">
        <v>2188</v>
      </c>
      <c r="G756" s="832" t="s">
        <v>2189</v>
      </c>
      <c r="H756" s="849">
        <v>1</v>
      </c>
      <c r="I756" s="849">
        <v>466.67</v>
      </c>
      <c r="J756" s="832"/>
      <c r="K756" s="832">
        <v>466.67</v>
      </c>
      <c r="L756" s="849"/>
      <c r="M756" s="849"/>
      <c r="N756" s="832"/>
      <c r="O756" s="832"/>
      <c r="P756" s="849">
        <v>3</v>
      </c>
      <c r="Q756" s="849">
        <v>1400</v>
      </c>
      <c r="R756" s="837"/>
      <c r="S756" s="850">
        <v>466.66666666666669</v>
      </c>
    </row>
    <row r="757" spans="1:19" ht="14.4" customHeight="1" x14ac:dyDescent="0.3">
      <c r="A757" s="831"/>
      <c r="B757" s="832" t="s">
        <v>2242</v>
      </c>
      <c r="C757" s="832" t="s">
        <v>577</v>
      </c>
      <c r="D757" s="832" t="s">
        <v>1103</v>
      </c>
      <c r="E757" s="832" t="s">
        <v>2154</v>
      </c>
      <c r="F757" s="832" t="s">
        <v>2191</v>
      </c>
      <c r="G757" s="832" t="s">
        <v>2192</v>
      </c>
      <c r="H757" s="849"/>
      <c r="I757" s="849"/>
      <c r="J757" s="832"/>
      <c r="K757" s="832"/>
      <c r="L757" s="849"/>
      <c r="M757" s="849"/>
      <c r="N757" s="832"/>
      <c r="O757" s="832"/>
      <c r="P757" s="849">
        <v>1</v>
      </c>
      <c r="Q757" s="849">
        <v>666.67</v>
      </c>
      <c r="R757" s="837"/>
      <c r="S757" s="850">
        <v>666.67</v>
      </c>
    </row>
    <row r="758" spans="1:19" ht="14.4" customHeight="1" x14ac:dyDescent="0.3">
      <c r="A758" s="831"/>
      <c r="B758" s="832" t="s">
        <v>2242</v>
      </c>
      <c r="C758" s="832" t="s">
        <v>577</v>
      </c>
      <c r="D758" s="832" t="s">
        <v>1103</v>
      </c>
      <c r="E758" s="832" t="s">
        <v>2154</v>
      </c>
      <c r="F758" s="832" t="s">
        <v>2193</v>
      </c>
      <c r="G758" s="832" t="s">
        <v>2194</v>
      </c>
      <c r="H758" s="849">
        <v>21</v>
      </c>
      <c r="I758" s="849">
        <v>1050</v>
      </c>
      <c r="J758" s="832">
        <v>0.1721311475409836</v>
      </c>
      <c r="K758" s="832">
        <v>50</v>
      </c>
      <c r="L758" s="849">
        <v>122</v>
      </c>
      <c r="M758" s="849">
        <v>6100</v>
      </c>
      <c r="N758" s="832">
        <v>1</v>
      </c>
      <c r="O758" s="832">
        <v>50</v>
      </c>
      <c r="P758" s="849">
        <v>137</v>
      </c>
      <c r="Q758" s="849">
        <v>8372.2199999999993</v>
      </c>
      <c r="R758" s="837">
        <v>1.372495081967213</v>
      </c>
      <c r="S758" s="850">
        <v>61.111094890510941</v>
      </c>
    </row>
    <row r="759" spans="1:19" ht="14.4" customHeight="1" x14ac:dyDescent="0.3">
      <c r="A759" s="831"/>
      <c r="B759" s="832" t="s">
        <v>2242</v>
      </c>
      <c r="C759" s="832" t="s">
        <v>577</v>
      </c>
      <c r="D759" s="832" t="s">
        <v>1103</v>
      </c>
      <c r="E759" s="832" t="s">
        <v>2154</v>
      </c>
      <c r="F759" s="832" t="s">
        <v>2245</v>
      </c>
      <c r="G759" s="832" t="s">
        <v>2246</v>
      </c>
      <c r="H759" s="849">
        <v>107</v>
      </c>
      <c r="I759" s="849">
        <v>0</v>
      </c>
      <c r="J759" s="832"/>
      <c r="K759" s="832">
        <v>0</v>
      </c>
      <c r="L759" s="849">
        <v>199</v>
      </c>
      <c r="M759" s="849">
        <v>0</v>
      </c>
      <c r="N759" s="832"/>
      <c r="O759" s="832">
        <v>0</v>
      </c>
      <c r="P759" s="849">
        <v>212</v>
      </c>
      <c r="Q759" s="849">
        <v>0</v>
      </c>
      <c r="R759" s="837"/>
      <c r="S759" s="850">
        <v>0</v>
      </c>
    </row>
    <row r="760" spans="1:19" ht="14.4" customHeight="1" x14ac:dyDescent="0.3">
      <c r="A760" s="831"/>
      <c r="B760" s="832" t="s">
        <v>2242</v>
      </c>
      <c r="C760" s="832" t="s">
        <v>577</v>
      </c>
      <c r="D760" s="832" t="s">
        <v>1103</v>
      </c>
      <c r="E760" s="832" t="s">
        <v>2154</v>
      </c>
      <c r="F760" s="832" t="s">
        <v>2207</v>
      </c>
      <c r="G760" s="832" t="s">
        <v>2208</v>
      </c>
      <c r="H760" s="849"/>
      <c r="I760" s="849"/>
      <c r="J760" s="832"/>
      <c r="K760" s="832"/>
      <c r="L760" s="849">
        <v>1</v>
      </c>
      <c r="M760" s="849">
        <v>58.89</v>
      </c>
      <c r="N760" s="832">
        <v>1</v>
      </c>
      <c r="O760" s="832">
        <v>58.89</v>
      </c>
      <c r="P760" s="849"/>
      <c r="Q760" s="849"/>
      <c r="R760" s="837"/>
      <c r="S760" s="850"/>
    </row>
    <row r="761" spans="1:19" ht="14.4" customHeight="1" x14ac:dyDescent="0.3">
      <c r="A761" s="831"/>
      <c r="B761" s="832" t="s">
        <v>2242</v>
      </c>
      <c r="C761" s="832" t="s">
        <v>577</v>
      </c>
      <c r="D761" s="832" t="s">
        <v>1103</v>
      </c>
      <c r="E761" s="832" t="s">
        <v>2154</v>
      </c>
      <c r="F761" s="832" t="s">
        <v>2213</v>
      </c>
      <c r="G761" s="832" t="s">
        <v>2214</v>
      </c>
      <c r="H761" s="849">
        <v>35</v>
      </c>
      <c r="I761" s="849">
        <v>3305.54</v>
      </c>
      <c r="J761" s="832">
        <v>0.6603736644850926</v>
      </c>
      <c r="K761" s="832">
        <v>94.444000000000003</v>
      </c>
      <c r="L761" s="849">
        <v>53</v>
      </c>
      <c r="M761" s="849">
        <v>5005.5599999999995</v>
      </c>
      <c r="N761" s="832">
        <v>1</v>
      </c>
      <c r="O761" s="832">
        <v>94.444528301886777</v>
      </c>
      <c r="P761" s="849">
        <v>62</v>
      </c>
      <c r="Q761" s="849">
        <v>5855.5400000000009</v>
      </c>
      <c r="R761" s="837">
        <v>1.1698071744220431</v>
      </c>
      <c r="S761" s="850">
        <v>94.444193548387105</v>
      </c>
    </row>
    <row r="762" spans="1:19" ht="14.4" customHeight="1" x14ac:dyDescent="0.3">
      <c r="A762" s="831"/>
      <c r="B762" s="832" t="s">
        <v>2242</v>
      </c>
      <c r="C762" s="832" t="s">
        <v>577</v>
      </c>
      <c r="D762" s="832" t="s">
        <v>1103</v>
      </c>
      <c r="E762" s="832" t="s">
        <v>2154</v>
      </c>
      <c r="F762" s="832" t="s">
        <v>2217</v>
      </c>
      <c r="G762" s="832" t="s">
        <v>2218</v>
      </c>
      <c r="H762" s="849">
        <v>4</v>
      </c>
      <c r="I762" s="849">
        <v>386.67</v>
      </c>
      <c r="J762" s="832">
        <v>0.30769414404736323</v>
      </c>
      <c r="K762" s="832">
        <v>96.667500000000004</v>
      </c>
      <c r="L762" s="849">
        <v>13</v>
      </c>
      <c r="M762" s="849">
        <v>1256.6700000000003</v>
      </c>
      <c r="N762" s="832">
        <v>1</v>
      </c>
      <c r="O762" s="832">
        <v>96.666923076923098</v>
      </c>
      <c r="P762" s="849">
        <v>7</v>
      </c>
      <c r="Q762" s="849">
        <v>676.68000000000006</v>
      </c>
      <c r="R762" s="837">
        <v>0.5384707202368163</v>
      </c>
      <c r="S762" s="850">
        <v>96.66857142857144</v>
      </c>
    </row>
    <row r="763" spans="1:19" ht="14.4" customHeight="1" x14ac:dyDescent="0.3">
      <c r="A763" s="831"/>
      <c r="B763" s="832" t="s">
        <v>2242</v>
      </c>
      <c r="C763" s="832" t="s">
        <v>577</v>
      </c>
      <c r="D763" s="832" t="s">
        <v>1103</v>
      </c>
      <c r="E763" s="832" t="s">
        <v>2154</v>
      </c>
      <c r="F763" s="832" t="s">
        <v>2223</v>
      </c>
      <c r="G763" s="832" t="s">
        <v>2224</v>
      </c>
      <c r="H763" s="849"/>
      <c r="I763" s="849"/>
      <c r="J763" s="832"/>
      <c r="K763" s="832"/>
      <c r="L763" s="849"/>
      <c r="M763" s="849"/>
      <c r="N763" s="832"/>
      <c r="O763" s="832"/>
      <c r="P763" s="849">
        <v>1</v>
      </c>
      <c r="Q763" s="849">
        <v>466.67</v>
      </c>
      <c r="R763" s="837"/>
      <c r="S763" s="850">
        <v>466.67</v>
      </c>
    </row>
    <row r="764" spans="1:19" ht="14.4" customHeight="1" x14ac:dyDescent="0.3">
      <c r="A764" s="831"/>
      <c r="B764" s="832" t="s">
        <v>2242</v>
      </c>
      <c r="C764" s="832" t="s">
        <v>577</v>
      </c>
      <c r="D764" s="832" t="s">
        <v>1103</v>
      </c>
      <c r="E764" s="832" t="s">
        <v>2154</v>
      </c>
      <c r="F764" s="832" t="s">
        <v>2225</v>
      </c>
      <c r="G764" s="832" t="s">
        <v>2226</v>
      </c>
      <c r="H764" s="849">
        <v>8</v>
      </c>
      <c r="I764" s="849">
        <v>933.35</v>
      </c>
      <c r="J764" s="832">
        <v>0.57143644311655872</v>
      </c>
      <c r="K764" s="832">
        <v>116.66875</v>
      </c>
      <c r="L764" s="849">
        <v>14</v>
      </c>
      <c r="M764" s="849">
        <v>1633.34</v>
      </c>
      <c r="N764" s="832">
        <v>1</v>
      </c>
      <c r="O764" s="832">
        <v>116.66714285714285</v>
      </c>
      <c r="P764" s="849">
        <v>14</v>
      </c>
      <c r="Q764" s="849">
        <v>1866.66</v>
      </c>
      <c r="R764" s="837">
        <v>1.1428483965371572</v>
      </c>
      <c r="S764" s="850">
        <v>133.33285714285714</v>
      </c>
    </row>
    <row r="765" spans="1:19" ht="14.4" customHeight="1" x14ac:dyDescent="0.3">
      <c r="A765" s="831"/>
      <c r="B765" s="832" t="s">
        <v>2242</v>
      </c>
      <c r="C765" s="832" t="s">
        <v>577</v>
      </c>
      <c r="D765" s="832" t="s">
        <v>1103</v>
      </c>
      <c r="E765" s="832" t="s">
        <v>2154</v>
      </c>
      <c r="F765" s="832" t="s">
        <v>2155</v>
      </c>
      <c r="G765" s="832" t="s">
        <v>2156</v>
      </c>
      <c r="H765" s="849">
        <v>108</v>
      </c>
      <c r="I765" s="849">
        <v>37200</v>
      </c>
      <c r="J765" s="832">
        <v>0.53731330348740891</v>
      </c>
      <c r="K765" s="832">
        <v>344.44444444444446</v>
      </c>
      <c r="L765" s="849">
        <v>201</v>
      </c>
      <c r="M765" s="849">
        <v>69233.349999999991</v>
      </c>
      <c r="N765" s="832">
        <v>1</v>
      </c>
      <c r="O765" s="832">
        <v>344.44452736318402</v>
      </c>
      <c r="P765" s="849">
        <v>226</v>
      </c>
      <c r="Q765" s="849">
        <v>77844.429999999993</v>
      </c>
      <c r="R765" s="837">
        <v>1.1243776301450097</v>
      </c>
      <c r="S765" s="850">
        <v>344.44438053097343</v>
      </c>
    </row>
    <row r="766" spans="1:19" ht="14.4" customHeight="1" x14ac:dyDescent="0.3">
      <c r="A766" s="831"/>
      <c r="B766" s="832" t="s">
        <v>2242</v>
      </c>
      <c r="C766" s="832" t="s">
        <v>577</v>
      </c>
      <c r="D766" s="832" t="s">
        <v>1104</v>
      </c>
      <c r="E766" s="832" t="s">
        <v>2154</v>
      </c>
      <c r="F766" s="832" t="s">
        <v>2176</v>
      </c>
      <c r="G766" s="832" t="s">
        <v>2177</v>
      </c>
      <c r="H766" s="849">
        <v>12</v>
      </c>
      <c r="I766" s="849">
        <v>933.35</v>
      </c>
      <c r="J766" s="832">
        <v>1.3333380951700691</v>
      </c>
      <c r="K766" s="832">
        <v>77.779166666666669</v>
      </c>
      <c r="L766" s="849">
        <v>9</v>
      </c>
      <c r="M766" s="849">
        <v>700.01</v>
      </c>
      <c r="N766" s="832">
        <v>1</v>
      </c>
      <c r="O766" s="832">
        <v>77.778888888888886</v>
      </c>
      <c r="P766" s="849">
        <v>10</v>
      </c>
      <c r="Q766" s="849">
        <v>777.78</v>
      </c>
      <c r="R766" s="837">
        <v>1.111098412879816</v>
      </c>
      <c r="S766" s="850">
        <v>77.777999999999992</v>
      </c>
    </row>
    <row r="767" spans="1:19" ht="14.4" customHeight="1" x14ac:dyDescent="0.3">
      <c r="A767" s="831"/>
      <c r="B767" s="832" t="s">
        <v>2242</v>
      </c>
      <c r="C767" s="832" t="s">
        <v>577</v>
      </c>
      <c r="D767" s="832" t="s">
        <v>1104</v>
      </c>
      <c r="E767" s="832" t="s">
        <v>2154</v>
      </c>
      <c r="F767" s="832" t="s">
        <v>2180</v>
      </c>
      <c r="G767" s="832" t="s">
        <v>2181</v>
      </c>
      <c r="H767" s="849">
        <v>58</v>
      </c>
      <c r="I767" s="849">
        <v>6766.66</v>
      </c>
      <c r="J767" s="832">
        <v>1.3488349841628011</v>
      </c>
      <c r="K767" s="832">
        <v>116.66655172413793</v>
      </c>
      <c r="L767" s="849">
        <v>43</v>
      </c>
      <c r="M767" s="849">
        <v>5016.67</v>
      </c>
      <c r="N767" s="832">
        <v>1</v>
      </c>
      <c r="O767" s="832">
        <v>116.66674418604651</v>
      </c>
      <c r="P767" s="849">
        <v>58</v>
      </c>
      <c r="Q767" s="849">
        <v>6766.67</v>
      </c>
      <c r="R767" s="837">
        <v>1.3488369775169584</v>
      </c>
      <c r="S767" s="850">
        <v>116.66672413793104</v>
      </c>
    </row>
    <row r="768" spans="1:19" ht="14.4" customHeight="1" x14ac:dyDescent="0.3">
      <c r="A768" s="831"/>
      <c r="B768" s="832" t="s">
        <v>2242</v>
      </c>
      <c r="C768" s="832" t="s">
        <v>577</v>
      </c>
      <c r="D768" s="832" t="s">
        <v>1104</v>
      </c>
      <c r="E768" s="832" t="s">
        <v>2154</v>
      </c>
      <c r="F768" s="832" t="s">
        <v>2184</v>
      </c>
      <c r="G768" s="832" t="s">
        <v>2185</v>
      </c>
      <c r="H768" s="849">
        <v>14</v>
      </c>
      <c r="I768" s="849">
        <v>2955.56</v>
      </c>
      <c r="J768" s="832">
        <v>1.7500014802621842</v>
      </c>
      <c r="K768" s="832">
        <v>211.11142857142858</v>
      </c>
      <c r="L768" s="849">
        <v>8</v>
      </c>
      <c r="M768" s="849">
        <v>1688.8899999999999</v>
      </c>
      <c r="N768" s="832">
        <v>1</v>
      </c>
      <c r="O768" s="832">
        <v>211.11124999999998</v>
      </c>
      <c r="P768" s="849">
        <v>6</v>
      </c>
      <c r="Q768" s="849">
        <v>1333.33</v>
      </c>
      <c r="R768" s="837">
        <v>0.7894711911373743</v>
      </c>
      <c r="S768" s="850">
        <v>222.22166666666666</v>
      </c>
    </row>
    <row r="769" spans="1:19" ht="14.4" customHeight="1" x14ac:dyDescent="0.3">
      <c r="A769" s="831"/>
      <c r="B769" s="832" t="s">
        <v>2242</v>
      </c>
      <c r="C769" s="832" t="s">
        <v>577</v>
      </c>
      <c r="D769" s="832" t="s">
        <v>1104</v>
      </c>
      <c r="E769" s="832" t="s">
        <v>2154</v>
      </c>
      <c r="F769" s="832" t="s">
        <v>2186</v>
      </c>
      <c r="G769" s="832" t="s">
        <v>2187</v>
      </c>
      <c r="H769" s="849">
        <v>35</v>
      </c>
      <c r="I769" s="849">
        <v>20416.68</v>
      </c>
      <c r="J769" s="832">
        <v>1.4583353273823767</v>
      </c>
      <c r="K769" s="832">
        <v>583.33371428571434</v>
      </c>
      <c r="L769" s="849">
        <v>24</v>
      </c>
      <c r="M769" s="849">
        <v>13999.99</v>
      </c>
      <c r="N769" s="832">
        <v>1</v>
      </c>
      <c r="O769" s="832">
        <v>583.33291666666662</v>
      </c>
      <c r="P769" s="849">
        <v>51</v>
      </c>
      <c r="Q769" s="849">
        <v>29749.989999999998</v>
      </c>
      <c r="R769" s="837">
        <v>2.1250008035720023</v>
      </c>
      <c r="S769" s="850">
        <v>583.33313725490189</v>
      </c>
    </row>
    <row r="770" spans="1:19" ht="14.4" customHeight="1" x14ac:dyDescent="0.3">
      <c r="A770" s="831"/>
      <c r="B770" s="832" t="s">
        <v>2242</v>
      </c>
      <c r="C770" s="832" t="s">
        <v>577</v>
      </c>
      <c r="D770" s="832" t="s">
        <v>1104</v>
      </c>
      <c r="E770" s="832" t="s">
        <v>2154</v>
      </c>
      <c r="F770" s="832" t="s">
        <v>2188</v>
      </c>
      <c r="G770" s="832" t="s">
        <v>2189</v>
      </c>
      <c r="H770" s="849">
        <v>3</v>
      </c>
      <c r="I770" s="849">
        <v>1400</v>
      </c>
      <c r="J770" s="832">
        <v>0.74999866071667731</v>
      </c>
      <c r="K770" s="832">
        <v>466.66666666666669</v>
      </c>
      <c r="L770" s="849">
        <v>4</v>
      </c>
      <c r="M770" s="849">
        <v>1866.67</v>
      </c>
      <c r="N770" s="832">
        <v>1</v>
      </c>
      <c r="O770" s="832">
        <v>466.66750000000002</v>
      </c>
      <c r="P770" s="849">
        <v>4</v>
      </c>
      <c r="Q770" s="849">
        <v>1866.68</v>
      </c>
      <c r="R770" s="837">
        <v>1.0000053571332908</v>
      </c>
      <c r="S770" s="850">
        <v>466.67</v>
      </c>
    </row>
    <row r="771" spans="1:19" ht="14.4" customHeight="1" x14ac:dyDescent="0.3">
      <c r="A771" s="831"/>
      <c r="B771" s="832" t="s">
        <v>2242</v>
      </c>
      <c r="C771" s="832" t="s">
        <v>577</v>
      </c>
      <c r="D771" s="832" t="s">
        <v>1104</v>
      </c>
      <c r="E771" s="832" t="s">
        <v>2154</v>
      </c>
      <c r="F771" s="832" t="s">
        <v>2193</v>
      </c>
      <c r="G771" s="832" t="s">
        <v>2194</v>
      </c>
      <c r="H771" s="849">
        <v>52</v>
      </c>
      <c r="I771" s="849">
        <v>2600</v>
      </c>
      <c r="J771" s="832">
        <v>1.6774193548387097</v>
      </c>
      <c r="K771" s="832">
        <v>50</v>
      </c>
      <c r="L771" s="849">
        <v>31</v>
      </c>
      <c r="M771" s="849">
        <v>1550</v>
      </c>
      <c r="N771" s="832">
        <v>1</v>
      </c>
      <c r="O771" s="832">
        <v>50</v>
      </c>
      <c r="P771" s="849">
        <v>35</v>
      </c>
      <c r="Q771" s="849">
        <v>2138.8799999999997</v>
      </c>
      <c r="R771" s="837">
        <v>1.3799225806451612</v>
      </c>
      <c r="S771" s="850">
        <v>61.110857142857135</v>
      </c>
    </row>
    <row r="772" spans="1:19" ht="14.4" customHeight="1" x14ac:dyDescent="0.3">
      <c r="A772" s="831"/>
      <c r="B772" s="832" t="s">
        <v>2242</v>
      </c>
      <c r="C772" s="832" t="s">
        <v>577</v>
      </c>
      <c r="D772" s="832" t="s">
        <v>1104</v>
      </c>
      <c r="E772" s="832" t="s">
        <v>2154</v>
      </c>
      <c r="F772" s="832" t="s">
        <v>2197</v>
      </c>
      <c r="G772" s="832" t="s">
        <v>2198</v>
      </c>
      <c r="H772" s="849">
        <v>5</v>
      </c>
      <c r="I772" s="849">
        <v>505.54999999999995</v>
      </c>
      <c r="J772" s="832">
        <v>5</v>
      </c>
      <c r="K772" s="832">
        <v>101.10999999999999</v>
      </c>
      <c r="L772" s="849">
        <v>1</v>
      </c>
      <c r="M772" s="849">
        <v>101.11</v>
      </c>
      <c r="N772" s="832">
        <v>1</v>
      </c>
      <c r="O772" s="832">
        <v>101.11</v>
      </c>
      <c r="P772" s="849"/>
      <c r="Q772" s="849"/>
      <c r="R772" s="837"/>
      <c r="S772" s="850"/>
    </row>
    <row r="773" spans="1:19" ht="14.4" customHeight="1" x14ac:dyDescent="0.3">
      <c r="A773" s="831"/>
      <c r="B773" s="832" t="s">
        <v>2242</v>
      </c>
      <c r="C773" s="832" t="s">
        <v>577</v>
      </c>
      <c r="D773" s="832" t="s">
        <v>1104</v>
      </c>
      <c r="E773" s="832" t="s">
        <v>2154</v>
      </c>
      <c r="F773" s="832" t="s">
        <v>2243</v>
      </c>
      <c r="G773" s="832" t="s">
        <v>2244</v>
      </c>
      <c r="H773" s="849"/>
      <c r="I773" s="849"/>
      <c r="J773" s="832"/>
      <c r="K773" s="832"/>
      <c r="L773" s="849">
        <v>1</v>
      </c>
      <c r="M773" s="849">
        <v>0</v>
      </c>
      <c r="N773" s="832"/>
      <c r="O773" s="832">
        <v>0</v>
      </c>
      <c r="P773" s="849">
        <v>1</v>
      </c>
      <c r="Q773" s="849">
        <v>0</v>
      </c>
      <c r="R773" s="837"/>
      <c r="S773" s="850">
        <v>0</v>
      </c>
    </row>
    <row r="774" spans="1:19" ht="14.4" customHeight="1" x14ac:dyDescent="0.3">
      <c r="A774" s="831"/>
      <c r="B774" s="832" t="s">
        <v>2242</v>
      </c>
      <c r="C774" s="832" t="s">
        <v>577</v>
      </c>
      <c r="D774" s="832" t="s">
        <v>1104</v>
      </c>
      <c r="E774" s="832" t="s">
        <v>2154</v>
      </c>
      <c r="F774" s="832" t="s">
        <v>2245</v>
      </c>
      <c r="G774" s="832" t="s">
        <v>2246</v>
      </c>
      <c r="H774" s="849">
        <v>191</v>
      </c>
      <c r="I774" s="849">
        <v>0</v>
      </c>
      <c r="J774" s="832"/>
      <c r="K774" s="832">
        <v>0</v>
      </c>
      <c r="L774" s="849">
        <v>139</v>
      </c>
      <c r="M774" s="849">
        <v>0</v>
      </c>
      <c r="N774" s="832"/>
      <c r="O774" s="832">
        <v>0</v>
      </c>
      <c r="P774" s="849">
        <v>167</v>
      </c>
      <c r="Q774" s="849">
        <v>0</v>
      </c>
      <c r="R774" s="837"/>
      <c r="S774" s="850">
        <v>0</v>
      </c>
    </row>
    <row r="775" spans="1:19" ht="14.4" customHeight="1" x14ac:dyDescent="0.3">
      <c r="A775" s="831"/>
      <c r="B775" s="832" t="s">
        <v>2242</v>
      </c>
      <c r="C775" s="832" t="s">
        <v>577</v>
      </c>
      <c r="D775" s="832" t="s">
        <v>1104</v>
      </c>
      <c r="E775" s="832" t="s">
        <v>2154</v>
      </c>
      <c r="F775" s="832" t="s">
        <v>2213</v>
      </c>
      <c r="G775" s="832" t="s">
        <v>2214</v>
      </c>
      <c r="H775" s="849">
        <v>68</v>
      </c>
      <c r="I775" s="849">
        <v>6422.22</v>
      </c>
      <c r="J775" s="832">
        <v>1.6190456982809258</v>
      </c>
      <c r="K775" s="832">
        <v>94.44441176470589</v>
      </c>
      <c r="L775" s="849">
        <v>42</v>
      </c>
      <c r="M775" s="849">
        <v>3966.67</v>
      </c>
      <c r="N775" s="832">
        <v>1</v>
      </c>
      <c r="O775" s="832">
        <v>94.444523809523815</v>
      </c>
      <c r="P775" s="849">
        <v>68</v>
      </c>
      <c r="Q775" s="849">
        <v>6422.2199999999993</v>
      </c>
      <c r="R775" s="837">
        <v>1.6190456982809256</v>
      </c>
      <c r="S775" s="850">
        <v>94.444411764705876</v>
      </c>
    </row>
    <row r="776" spans="1:19" ht="14.4" customHeight="1" x14ac:dyDescent="0.3">
      <c r="A776" s="831"/>
      <c r="B776" s="832" t="s">
        <v>2242</v>
      </c>
      <c r="C776" s="832" t="s">
        <v>577</v>
      </c>
      <c r="D776" s="832" t="s">
        <v>1104</v>
      </c>
      <c r="E776" s="832" t="s">
        <v>2154</v>
      </c>
      <c r="F776" s="832" t="s">
        <v>2217</v>
      </c>
      <c r="G776" s="832" t="s">
        <v>2218</v>
      </c>
      <c r="H776" s="849">
        <v>14</v>
      </c>
      <c r="I776" s="849">
        <v>1353.34</v>
      </c>
      <c r="J776" s="832">
        <v>1.5555632183908046</v>
      </c>
      <c r="K776" s="832">
        <v>96.667142857142849</v>
      </c>
      <c r="L776" s="849">
        <v>9</v>
      </c>
      <c r="M776" s="849">
        <v>870</v>
      </c>
      <c r="N776" s="832">
        <v>1</v>
      </c>
      <c r="O776" s="832">
        <v>96.666666666666671</v>
      </c>
      <c r="P776" s="849">
        <v>10</v>
      </c>
      <c r="Q776" s="849">
        <v>966.67000000000007</v>
      </c>
      <c r="R776" s="837">
        <v>1.1111149425287357</v>
      </c>
      <c r="S776" s="850">
        <v>96.667000000000002</v>
      </c>
    </row>
    <row r="777" spans="1:19" ht="14.4" customHeight="1" x14ac:dyDescent="0.3">
      <c r="A777" s="831"/>
      <c r="B777" s="832" t="s">
        <v>2242</v>
      </c>
      <c r="C777" s="832" t="s">
        <v>577</v>
      </c>
      <c r="D777" s="832" t="s">
        <v>1104</v>
      </c>
      <c r="E777" s="832" t="s">
        <v>2154</v>
      </c>
      <c r="F777" s="832" t="s">
        <v>2225</v>
      </c>
      <c r="G777" s="832" t="s">
        <v>2226</v>
      </c>
      <c r="H777" s="849">
        <v>5</v>
      </c>
      <c r="I777" s="849">
        <v>583.34</v>
      </c>
      <c r="J777" s="832">
        <v>2.499957144081598</v>
      </c>
      <c r="K777" s="832">
        <v>116.66800000000001</v>
      </c>
      <c r="L777" s="849">
        <v>2</v>
      </c>
      <c r="M777" s="849">
        <v>233.34</v>
      </c>
      <c r="N777" s="832">
        <v>1</v>
      </c>
      <c r="O777" s="832">
        <v>116.67</v>
      </c>
      <c r="P777" s="849">
        <v>2</v>
      </c>
      <c r="Q777" s="849">
        <v>266.66000000000003</v>
      </c>
      <c r="R777" s="837">
        <v>1.1427959201165683</v>
      </c>
      <c r="S777" s="850">
        <v>133.33000000000001</v>
      </c>
    </row>
    <row r="778" spans="1:19" ht="14.4" customHeight="1" x14ac:dyDescent="0.3">
      <c r="A778" s="831"/>
      <c r="B778" s="832" t="s">
        <v>2242</v>
      </c>
      <c r="C778" s="832" t="s">
        <v>577</v>
      </c>
      <c r="D778" s="832" t="s">
        <v>1104</v>
      </c>
      <c r="E778" s="832" t="s">
        <v>2154</v>
      </c>
      <c r="F778" s="832" t="s">
        <v>2155</v>
      </c>
      <c r="G778" s="832" t="s">
        <v>2156</v>
      </c>
      <c r="H778" s="849">
        <v>203</v>
      </c>
      <c r="I778" s="849">
        <v>69922.23</v>
      </c>
      <c r="J778" s="832">
        <v>1.39999971968863</v>
      </c>
      <c r="K778" s="832">
        <v>344.44448275862067</v>
      </c>
      <c r="L778" s="849">
        <v>145</v>
      </c>
      <c r="M778" s="849">
        <v>49944.46</v>
      </c>
      <c r="N778" s="832">
        <v>1</v>
      </c>
      <c r="O778" s="832">
        <v>344.44455172413791</v>
      </c>
      <c r="P778" s="849">
        <v>195</v>
      </c>
      <c r="Q778" s="849">
        <v>67166.69</v>
      </c>
      <c r="R778" s="837">
        <v>1.3448276345364432</v>
      </c>
      <c r="S778" s="850">
        <v>344.44456410256413</v>
      </c>
    </row>
    <row r="779" spans="1:19" ht="14.4" customHeight="1" x14ac:dyDescent="0.3">
      <c r="A779" s="831"/>
      <c r="B779" s="832" t="s">
        <v>2242</v>
      </c>
      <c r="C779" s="832" t="s">
        <v>577</v>
      </c>
      <c r="D779" s="832" t="s">
        <v>2149</v>
      </c>
      <c r="E779" s="832" t="s">
        <v>2154</v>
      </c>
      <c r="F779" s="832" t="s">
        <v>2176</v>
      </c>
      <c r="G779" s="832" t="s">
        <v>2177</v>
      </c>
      <c r="H779" s="849">
        <v>7</v>
      </c>
      <c r="I779" s="849">
        <v>544.45000000000005</v>
      </c>
      <c r="J779" s="832"/>
      <c r="K779" s="832">
        <v>77.778571428571439</v>
      </c>
      <c r="L779" s="849"/>
      <c r="M779" s="849"/>
      <c r="N779" s="832"/>
      <c r="O779" s="832"/>
      <c r="P779" s="849"/>
      <c r="Q779" s="849"/>
      <c r="R779" s="837"/>
      <c r="S779" s="850"/>
    </row>
    <row r="780" spans="1:19" ht="14.4" customHeight="1" x14ac:dyDescent="0.3">
      <c r="A780" s="831"/>
      <c r="B780" s="832" t="s">
        <v>2242</v>
      </c>
      <c r="C780" s="832" t="s">
        <v>577</v>
      </c>
      <c r="D780" s="832" t="s">
        <v>2149</v>
      </c>
      <c r="E780" s="832" t="s">
        <v>2154</v>
      </c>
      <c r="F780" s="832" t="s">
        <v>2180</v>
      </c>
      <c r="G780" s="832" t="s">
        <v>2181</v>
      </c>
      <c r="H780" s="849">
        <v>30</v>
      </c>
      <c r="I780" s="849">
        <v>3500</v>
      </c>
      <c r="J780" s="832"/>
      <c r="K780" s="832">
        <v>116.66666666666667</v>
      </c>
      <c r="L780" s="849"/>
      <c r="M780" s="849"/>
      <c r="N780" s="832"/>
      <c r="O780" s="832"/>
      <c r="P780" s="849"/>
      <c r="Q780" s="849"/>
      <c r="R780" s="837"/>
      <c r="S780" s="850"/>
    </row>
    <row r="781" spans="1:19" ht="14.4" customHeight="1" x14ac:dyDescent="0.3">
      <c r="A781" s="831"/>
      <c r="B781" s="832" t="s">
        <v>2242</v>
      </c>
      <c r="C781" s="832" t="s">
        <v>577</v>
      </c>
      <c r="D781" s="832" t="s">
        <v>2149</v>
      </c>
      <c r="E781" s="832" t="s">
        <v>2154</v>
      </c>
      <c r="F781" s="832" t="s">
        <v>2184</v>
      </c>
      <c r="G781" s="832" t="s">
        <v>2185</v>
      </c>
      <c r="H781" s="849">
        <v>12</v>
      </c>
      <c r="I781" s="849">
        <v>2533.33</v>
      </c>
      <c r="J781" s="832"/>
      <c r="K781" s="832">
        <v>211.11083333333332</v>
      </c>
      <c r="L781" s="849"/>
      <c r="M781" s="849"/>
      <c r="N781" s="832"/>
      <c r="O781" s="832"/>
      <c r="P781" s="849"/>
      <c r="Q781" s="849"/>
      <c r="R781" s="837"/>
      <c r="S781" s="850"/>
    </row>
    <row r="782" spans="1:19" ht="14.4" customHeight="1" x14ac:dyDescent="0.3">
      <c r="A782" s="831"/>
      <c r="B782" s="832" t="s">
        <v>2242</v>
      </c>
      <c r="C782" s="832" t="s">
        <v>577</v>
      </c>
      <c r="D782" s="832" t="s">
        <v>2149</v>
      </c>
      <c r="E782" s="832" t="s">
        <v>2154</v>
      </c>
      <c r="F782" s="832" t="s">
        <v>2186</v>
      </c>
      <c r="G782" s="832" t="s">
        <v>2187</v>
      </c>
      <c r="H782" s="849">
        <v>1</v>
      </c>
      <c r="I782" s="849">
        <v>583.33000000000004</v>
      </c>
      <c r="J782" s="832"/>
      <c r="K782" s="832">
        <v>583.33000000000004</v>
      </c>
      <c r="L782" s="849"/>
      <c r="M782" s="849"/>
      <c r="N782" s="832"/>
      <c r="O782" s="832"/>
      <c r="P782" s="849"/>
      <c r="Q782" s="849"/>
      <c r="R782" s="837"/>
      <c r="S782" s="850"/>
    </row>
    <row r="783" spans="1:19" ht="14.4" customHeight="1" x14ac:dyDescent="0.3">
      <c r="A783" s="831"/>
      <c r="B783" s="832" t="s">
        <v>2242</v>
      </c>
      <c r="C783" s="832" t="s">
        <v>577</v>
      </c>
      <c r="D783" s="832" t="s">
        <v>2149</v>
      </c>
      <c r="E783" s="832" t="s">
        <v>2154</v>
      </c>
      <c r="F783" s="832" t="s">
        <v>2188</v>
      </c>
      <c r="G783" s="832" t="s">
        <v>2189</v>
      </c>
      <c r="H783" s="849">
        <v>1</v>
      </c>
      <c r="I783" s="849">
        <v>466.67</v>
      </c>
      <c r="J783" s="832"/>
      <c r="K783" s="832">
        <v>466.67</v>
      </c>
      <c r="L783" s="849"/>
      <c r="M783" s="849"/>
      <c r="N783" s="832"/>
      <c r="O783" s="832"/>
      <c r="P783" s="849"/>
      <c r="Q783" s="849"/>
      <c r="R783" s="837"/>
      <c r="S783" s="850"/>
    </row>
    <row r="784" spans="1:19" ht="14.4" customHeight="1" x14ac:dyDescent="0.3">
      <c r="A784" s="831"/>
      <c r="B784" s="832" t="s">
        <v>2242</v>
      </c>
      <c r="C784" s="832" t="s">
        <v>577</v>
      </c>
      <c r="D784" s="832" t="s">
        <v>2149</v>
      </c>
      <c r="E784" s="832" t="s">
        <v>2154</v>
      </c>
      <c r="F784" s="832" t="s">
        <v>2193</v>
      </c>
      <c r="G784" s="832" t="s">
        <v>2194</v>
      </c>
      <c r="H784" s="849">
        <v>2</v>
      </c>
      <c r="I784" s="849">
        <v>100</v>
      </c>
      <c r="J784" s="832"/>
      <c r="K784" s="832">
        <v>50</v>
      </c>
      <c r="L784" s="849"/>
      <c r="M784" s="849"/>
      <c r="N784" s="832"/>
      <c r="O784" s="832"/>
      <c r="P784" s="849"/>
      <c r="Q784" s="849"/>
      <c r="R784" s="837"/>
      <c r="S784" s="850"/>
    </row>
    <row r="785" spans="1:19" ht="14.4" customHeight="1" x14ac:dyDescent="0.3">
      <c r="A785" s="831"/>
      <c r="B785" s="832" t="s">
        <v>2242</v>
      </c>
      <c r="C785" s="832" t="s">
        <v>577</v>
      </c>
      <c r="D785" s="832" t="s">
        <v>2149</v>
      </c>
      <c r="E785" s="832" t="s">
        <v>2154</v>
      </c>
      <c r="F785" s="832" t="s">
        <v>2245</v>
      </c>
      <c r="G785" s="832" t="s">
        <v>2246</v>
      </c>
      <c r="H785" s="849">
        <v>44</v>
      </c>
      <c r="I785" s="849">
        <v>0</v>
      </c>
      <c r="J785" s="832"/>
      <c r="K785" s="832">
        <v>0</v>
      </c>
      <c r="L785" s="849"/>
      <c r="M785" s="849"/>
      <c r="N785" s="832"/>
      <c r="O785" s="832"/>
      <c r="P785" s="849"/>
      <c r="Q785" s="849"/>
      <c r="R785" s="837"/>
      <c r="S785" s="850"/>
    </row>
    <row r="786" spans="1:19" ht="14.4" customHeight="1" x14ac:dyDescent="0.3">
      <c r="A786" s="831"/>
      <c r="B786" s="832" t="s">
        <v>2242</v>
      </c>
      <c r="C786" s="832" t="s">
        <v>577</v>
      </c>
      <c r="D786" s="832" t="s">
        <v>2149</v>
      </c>
      <c r="E786" s="832" t="s">
        <v>2154</v>
      </c>
      <c r="F786" s="832" t="s">
        <v>2213</v>
      </c>
      <c r="G786" s="832" t="s">
        <v>2214</v>
      </c>
      <c r="H786" s="849">
        <v>11</v>
      </c>
      <c r="I786" s="849">
        <v>1038.8800000000001</v>
      </c>
      <c r="J786" s="832"/>
      <c r="K786" s="832">
        <v>94.443636363636372</v>
      </c>
      <c r="L786" s="849"/>
      <c r="M786" s="849"/>
      <c r="N786" s="832"/>
      <c r="O786" s="832"/>
      <c r="P786" s="849"/>
      <c r="Q786" s="849"/>
      <c r="R786" s="837"/>
      <c r="S786" s="850"/>
    </row>
    <row r="787" spans="1:19" ht="14.4" customHeight="1" x14ac:dyDescent="0.3">
      <c r="A787" s="831"/>
      <c r="B787" s="832" t="s">
        <v>2242</v>
      </c>
      <c r="C787" s="832" t="s">
        <v>577</v>
      </c>
      <c r="D787" s="832" t="s">
        <v>2149</v>
      </c>
      <c r="E787" s="832" t="s">
        <v>2154</v>
      </c>
      <c r="F787" s="832" t="s">
        <v>2217</v>
      </c>
      <c r="G787" s="832" t="s">
        <v>2218</v>
      </c>
      <c r="H787" s="849">
        <v>3</v>
      </c>
      <c r="I787" s="849">
        <v>290.01</v>
      </c>
      <c r="J787" s="832"/>
      <c r="K787" s="832">
        <v>96.67</v>
      </c>
      <c r="L787" s="849"/>
      <c r="M787" s="849"/>
      <c r="N787" s="832"/>
      <c r="O787" s="832"/>
      <c r="P787" s="849"/>
      <c r="Q787" s="849"/>
      <c r="R787" s="837"/>
      <c r="S787" s="850"/>
    </row>
    <row r="788" spans="1:19" ht="14.4" customHeight="1" x14ac:dyDescent="0.3">
      <c r="A788" s="831"/>
      <c r="B788" s="832" t="s">
        <v>2242</v>
      </c>
      <c r="C788" s="832" t="s">
        <v>577</v>
      </c>
      <c r="D788" s="832" t="s">
        <v>2149</v>
      </c>
      <c r="E788" s="832" t="s">
        <v>2154</v>
      </c>
      <c r="F788" s="832" t="s">
        <v>2225</v>
      </c>
      <c r="G788" s="832" t="s">
        <v>2226</v>
      </c>
      <c r="H788" s="849">
        <v>2</v>
      </c>
      <c r="I788" s="849">
        <v>233.34</v>
      </c>
      <c r="J788" s="832"/>
      <c r="K788" s="832">
        <v>116.67</v>
      </c>
      <c r="L788" s="849"/>
      <c r="M788" s="849"/>
      <c r="N788" s="832"/>
      <c r="O788" s="832"/>
      <c r="P788" s="849"/>
      <c r="Q788" s="849"/>
      <c r="R788" s="837"/>
      <c r="S788" s="850"/>
    </row>
    <row r="789" spans="1:19" ht="14.4" customHeight="1" x14ac:dyDescent="0.3">
      <c r="A789" s="831"/>
      <c r="B789" s="832" t="s">
        <v>2242</v>
      </c>
      <c r="C789" s="832" t="s">
        <v>577</v>
      </c>
      <c r="D789" s="832" t="s">
        <v>2149</v>
      </c>
      <c r="E789" s="832" t="s">
        <v>2154</v>
      </c>
      <c r="F789" s="832" t="s">
        <v>2155</v>
      </c>
      <c r="G789" s="832" t="s">
        <v>2156</v>
      </c>
      <c r="H789" s="849">
        <v>45</v>
      </c>
      <c r="I789" s="849">
        <v>15500.01</v>
      </c>
      <c r="J789" s="832"/>
      <c r="K789" s="832">
        <v>344.44466666666665</v>
      </c>
      <c r="L789" s="849"/>
      <c r="M789" s="849"/>
      <c r="N789" s="832"/>
      <c r="O789" s="832"/>
      <c r="P789" s="849"/>
      <c r="Q789" s="849"/>
      <c r="R789" s="837"/>
      <c r="S789" s="850"/>
    </row>
    <row r="790" spans="1:19" ht="14.4" customHeight="1" x14ac:dyDescent="0.3">
      <c r="A790" s="831"/>
      <c r="B790" s="832" t="s">
        <v>2242</v>
      </c>
      <c r="C790" s="832" t="s">
        <v>577</v>
      </c>
      <c r="D790" s="832" t="s">
        <v>2150</v>
      </c>
      <c r="E790" s="832" t="s">
        <v>2154</v>
      </c>
      <c r="F790" s="832" t="s">
        <v>2176</v>
      </c>
      <c r="G790" s="832" t="s">
        <v>2177</v>
      </c>
      <c r="H790" s="849">
        <v>12</v>
      </c>
      <c r="I790" s="849">
        <v>933.34</v>
      </c>
      <c r="J790" s="832">
        <v>2.9999357161223967</v>
      </c>
      <c r="K790" s="832">
        <v>77.778333333333336</v>
      </c>
      <c r="L790" s="849">
        <v>4</v>
      </c>
      <c r="M790" s="849">
        <v>311.12</v>
      </c>
      <c r="N790" s="832">
        <v>1</v>
      </c>
      <c r="O790" s="832">
        <v>77.78</v>
      </c>
      <c r="P790" s="849">
        <v>1</v>
      </c>
      <c r="Q790" s="849">
        <v>77.78</v>
      </c>
      <c r="R790" s="837">
        <v>0.25</v>
      </c>
      <c r="S790" s="850">
        <v>77.78</v>
      </c>
    </row>
    <row r="791" spans="1:19" ht="14.4" customHeight="1" x14ac:dyDescent="0.3">
      <c r="A791" s="831"/>
      <c r="B791" s="832" t="s">
        <v>2242</v>
      </c>
      <c r="C791" s="832" t="s">
        <v>577</v>
      </c>
      <c r="D791" s="832" t="s">
        <v>2150</v>
      </c>
      <c r="E791" s="832" t="s">
        <v>2154</v>
      </c>
      <c r="F791" s="832" t="s">
        <v>2180</v>
      </c>
      <c r="G791" s="832" t="s">
        <v>2181</v>
      </c>
      <c r="H791" s="849">
        <v>12</v>
      </c>
      <c r="I791" s="849">
        <v>1400.01</v>
      </c>
      <c r="J791" s="832">
        <v>1.0000071428571429</v>
      </c>
      <c r="K791" s="832">
        <v>116.6675</v>
      </c>
      <c r="L791" s="849">
        <v>12</v>
      </c>
      <c r="M791" s="849">
        <v>1400</v>
      </c>
      <c r="N791" s="832">
        <v>1</v>
      </c>
      <c r="O791" s="832">
        <v>116.66666666666667</v>
      </c>
      <c r="P791" s="849">
        <v>3</v>
      </c>
      <c r="Q791" s="849">
        <v>350.01</v>
      </c>
      <c r="R791" s="837">
        <v>0.25000714285714287</v>
      </c>
      <c r="S791" s="850">
        <v>116.67</v>
      </c>
    </row>
    <row r="792" spans="1:19" ht="14.4" customHeight="1" x14ac:dyDescent="0.3">
      <c r="A792" s="831"/>
      <c r="B792" s="832" t="s">
        <v>2242</v>
      </c>
      <c r="C792" s="832" t="s">
        <v>577</v>
      </c>
      <c r="D792" s="832" t="s">
        <v>2150</v>
      </c>
      <c r="E792" s="832" t="s">
        <v>2154</v>
      </c>
      <c r="F792" s="832" t="s">
        <v>2184</v>
      </c>
      <c r="G792" s="832" t="s">
        <v>2185</v>
      </c>
      <c r="H792" s="849">
        <v>10</v>
      </c>
      <c r="I792" s="849">
        <v>2111.11</v>
      </c>
      <c r="J792" s="832">
        <v>0.71428668099000181</v>
      </c>
      <c r="K792" s="832">
        <v>211.11100000000002</v>
      </c>
      <c r="L792" s="849">
        <v>14</v>
      </c>
      <c r="M792" s="849">
        <v>2955.55</v>
      </c>
      <c r="N792" s="832">
        <v>1</v>
      </c>
      <c r="O792" s="832">
        <v>211.11071428571429</v>
      </c>
      <c r="P792" s="849">
        <v>2</v>
      </c>
      <c r="Q792" s="849">
        <v>444.44</v>
      </c>
      <c r="R792" s="837">
        <v>0.15037471874947134</v>
      </c>
      <c r="S792" s="850">
        <v>222.22</v>
      </c>
    </row>
    <row r="793" spans="1:19" ht="14.4" customHeight="1" x14ac:dyDescent="0.3">
      <c r="A793" s="831"/>
      <c r="B793" s="832" t="s">
        <v>2242</v>
      </c>
      <c r="C793" s="832" t="s">
        <v>577</v>
      </c>
      <c r="D793" s="832" t="s">
        <v>2150</v>
      </c>
      <c r="E793" s="832" t="s">
        <v>2154</v>
      </c>
      <c r="F793" s="832" t="s">
        <v>2193</v>
      </c>
      <c r="G793" s="832" t="s">
        <v>2194</v>
      </c>
      <c r="H793" s="849">
        <v>12</v>
      </c>
      <c r="I793" s="849">
        <v>600</v>
      </c>
      <c r="J793" s="832">
        <v>0.8</v>
      </c>
      <c r="K793" s="832">
        <v>50</v>
      </c>
      <c r="L793" s="849">
        <v>15</v>
      </c>
      <c r="M793" s="849">
        <v>750</v>
      </c>
      <c r="N793" s="832">
        <v>1</v>
      </c>
      <c r="O793" s="832">
        <v>50</v>
      </c>
      <c r="P793" s="849">
        <v>1</v>
      </c>
      <c r="Q793" s="849">
        <v>61.11</v>
      </c>
      <c r="R793" s="837">
        <v>8.1479999999999997E-2</v>
      </c>
      <c r="S793" s="850">
        <v>61.11</v>
      </c>
    </row>
    <row r="794" spans="1:19" ht="14.4" customHeight="1" x14ac:dyDescent="0.3">
      <c r="A794" s="831"/>
      <c r="B794" s="832" t="s">
        <v>2242</v>
      </c>
      <c r="C794" s="832" t="s">
        <v>577</v>
      </c>
      <c r="D794" s="832" t="s">
        <v>2150</v>
      </c>
      <c r="E794" s="832" t="s">
        <v>2154</v>
      </c>
      <c r="F794" s="832" t="s">
        <v>2245</v>
      </c>
      <c r="G794" s="832" t="s">
        <v>2246</v>
      </c>
      <c r="H794" s="849">
        <v>35</v>
      </c>
      <c r="I794" s="849">
        <v>0</v>
      </c>
      <c r="J794" s="832"/>
      <c r="K794" s="832">
        <v>0</v>
      </c>
      <c r="L794" s="849">
        <v>53</v>
      </c>
      <c r="M794" s="849">
        <v>0</v>
      </c>
      <c r="N794" s="832"/>
      <c r="O794" s="832">
        <v>0</v>
      </c>
      <c r="P794" s="849">
        <v>5</v>
      </c>
      <c r="Q794" s="849">
        <v>0</v>
      </c>
      <c r="R794" s="837"/>
      <c r="S794" s="850">
        <v>0</v>
      </c>
    </row>
    <row r="795" spans="1:19" ht="14.4" customHeight="1" x14ac:dyDescent="0.3">
      <c r="A795" s="831"/>
      <c r="B795" s="832" t="s">
        <v>2242</v>
      </c>
      <c r="C795" s="832" t="s">
        <v>577</v>
      </c>
      <c r="D795" s="832" t="s">
        <v>2150</v>
      </c>
      <c r="E795" s="832" t="s">
        <v>2154</v>
      </c>
      <c r="F795" s="832" t="s">
        <v>2213</v>
      </c>
      <c r="G795" s="832" t="s">
        <v>2214</v>
      </c>
      <c r="H795" s="849">
        <v>9</v>
      </c>
      <c r="I795" s="849">
        <v>849.99</v>
      </c>
      <c r="J795" s="832">
        <v>0.47367981097166806</v>
      </c>
      <c r="K795" s="832">
        <v>94.443333333333328</v>
      </c>
      <c r="L795" s="849">
        <v>19</v>
      </c>
      <c r="M795" s="849">
        <v>1794.44</v>
      </c>
      <c r="N795" s="832">
        <v>1</v>
      </c>
      <c r="O795" s="832">
        <v>94.444210526315786</v>
      </c>
      <c r="P795" s="849">
        <v>2</v>
      </c>
      <c r="Q795" s="849">
        <v>188.88</v>
      </c>
      <c r="R795" s="837">
        <v>0.10525846503644591</v>
      </c>
      <c r="S795" s="850">
        <v>94.44</v>
      </c>
    </row>
    <row r="796" spans="1:19" ht="14.4" customHeight="1" x14ac:dyDescent="0.3">
      <c r="A796" s="831"/>
      <c r="B796" s="832" t="s">
        <v>2242</v>
      </c>
      <c r="C796" s="832" t="s">
        <v>577</v>
      </c>
      <c r="D796" s="832" t="s">
        <v>2150</v>
      </c>
      <c r="E796" s="832" t="s">
        <v>2154</v>
      </c>
      <c r="F796" s="832" t="s">
        <v>2217</v>
      </c>
      <c r="G796" s="832" t="s">
        <v>2218</v>
      </c>
      <c r="H796" s="849"/>
      <c r="I796" s="849"/>
      <c r="J796" s="832"/>
      <c r="K796" s="832"/>
      <c r="L796" s="849">
        <v>4</v>
      </c>
      <c r="M796" s="849">
        <v>386.67</v>
      </c>
      <c r="N796" s="832">
        <v>1</v>
      </c>
      <c r="O796" s="832">
        <v>96.667500000000004</v>
      </c>
      <c r="P796" s="849"/>
      <c r="Q796" s="849"/>
      <c r="R796" s="837"/>
      <c r="S796" s="850"/>
    </row>
    <row r="797" spans="1:19" ht="14.4" customHeight="1" x14ac:dyDescent="0.3">
      <c r="A797" s="831"/>
      <c r="B797" s="832" t="s">
        <v>2242</v>
      </c>
      <c r="C797" s="832" t="s">
        <v>577</v>
      </c>
      <c r="D797" s="832" t="s">
        <v>2150</v>
      </c>
      <c r="E797" s="832" t="s">
        <v>2154</v>
      </c>
      <c r="F797" s="832" t="s">
        <v>2225</v>
      </c>
      <c r="G797" s="832" t="s">
        <v>2226</v>
      </c>
      <c r="H797" s="849">
        <v>1</v>
      </c>
      <c r="I797" s="849">
        <v>116.67</v>
      </c>
      <c r="J797" s="832">
        <v>0.1250040178714924</v>
      </c>
      <c r="K797" s="832">
        <v>116.67</v>
      </c>
      <c r="L797" s="849">
        <v>8</v>
      </c>
      <c r="M797" s="849">
        <v>933.33</v>
      </c>
      <c r="N797" s="832">
        <v>1</v>
      </c>
      <c r="O797" s="832">
        <v>116.66625000000001</v>
      </c>
      <c r="P797" s="849">
        <v>1</v>
      </c>
      <c r="Q797" s="849">
        <v>133.33000000000001</v>
      </c>
      <c r="R797" s="837">
        <v>0.14285408162172009</v>
      </c>
      <c r="S797" s="850">
        <v>133.33000000000001</v>
      </c>
    </row>
    <row r="798" spans="1:19" ht="14.4" customHeight="1" x14ac:dyDescent="0.3">
      <c r="A798" s="831"/>
      <c r="B798" s="832" t="s">
        <v>2242</v>
      </c>
      <c r="C798" s="832" t="s">
        <v>577</v>
      </c>
      <c r="D798" s="832" t="s">
        <v>2150</v>
      </c>
      <c r="E798" s="832" t="s">
        <v>2154</v>
      </c>
      <c r="F798" s="832" t="s">
        <v>2155</v>
      </c>
      <c r="G798" s="832" t="s">
        <v>2156</v>
      </c>
      <c r="H798" s="849">
        <v>36</v>
      </c>
      <c r="I798" s="849">
        <v>12399.99</v>
      </c>
      <c r="J798" s="832">
        <v>0.64285692067139211</v>
      </c>
      <c r="K798" s="832">
        <v>344.44416666666666</v>
      </c>
      <c r="L798" s="849">
        <v>56</v>
      </c>
      <c r="M798" s="849">
        <v>19288.879999999997</v>
      </c>
      <c r="N798" s="832">
        <v>1</v>
      </c>
      <c r="O798" s="832">
        <v>344.44428571428568</v>
      </c>
      <c r="P798" s="849">
        <v>7</v>
      </c>
      <c r="Q798" s="849">
        <v>2411.1</v>
      </c>
      <c r="R798" s="837">
        <v>0.12499948156658137</v>
      </c>
      <c r="S798" s="850">
        <v>344.44285714285712</v>
      </c>
    </row>
    <row r="799" spans="1:19" ht="14.4" customHeight="1" x14ac:dyDescent="0.3">
      <c r="A799" s="831"/>
      <c r="B799" s="832" t="s">
        <v>2242</v>
      </c>
      <c r="C799" s="832" t="s">
        <v>577</v>
      </c>
      <c r="D799" s="832" t="s">
        <v>1099</v>
      </c>
      <c r="E799" s="832" t="s">
        <v>2154</v>
      </c>
      <c r="F799" s="832" t="s">
        <v>2176</v>
      </c>
      <c r="G799" s="832" t="s">
        <v>2177</v>
      </c>
      <c r="H799" s="849">
        <v>2</v>
      </c>
      <c r="I799" s="849">
        <v>155.56</v>
      </c>
      <c r="J799" s="832">
        <v>5.7144536444519542E-2</v>
      </c>
      <c r="K799" s="832">
        <v>77.78</v>
      </c>
      <c r="L799" s="849">
        <v>35</v>
      </c>
      <c r="M799" s="849">
        <v>2722.2200000000003</v>
      </c>
      <c r="N799" s="832">
        <v>1</v>
      </c>
      <c r="O799" s="832">
        <v>77.777714285714296</v>
      </c>
      <c r="P799" s="849">
        <v>48</v>
      </c>
      <c r="Q799" s="849">
        <v>3733.34</v>
      </c>
      <c r="R799" s="837">
        <v>1.3714321399446039</v>
      </c>
      <c r="S799" s="850">
        <v>77.77791666666667</v>
      </c>
    </row>
    <row r="800" spans="1:19" ht="14.4" customHeight="1" x14ac:dyDescent="0.3">
      <c r="A800" s="831"/>
      <c r="B800" s="832" t="s">
        <v>2242</v>
      </c>
      <c r="C800" s="832" t="s">
        <v>577</v>
      </c>
      <c r="D800" s="832" t="s">
        <v>1099</v>
      </c>
      <c r="E800" s="832" t="s">
        <v>2154</v>
      </c>
      <c r="F800" s="832" t="s">
        <v>2180</v>
      </c>
      <c r="G800" s="832" t="s">
        <v>2181</v>
      </c>
      <c r="H800" s="849">
        <v>8</v>
      </c>
      <c r="I800" s="849">
        <v>933.33</v>
      </c>
      <c r="J800" s="832">
        <v>9.4117374196554082E-2</v>
      </c>
      <c r="K800" s="832">
        <v>116.66625000000001</v>
      </c>
      <c r="L800" s="849">
        <v>85</v>
      </c>
      <c r="M800" s="849">
        <v>9916.66</v>
      </c>
      <c r="N800" s="832">
        <v>1</v>
      </c>
      <c r="O800" s="832">
        <v>116.66658823529411</v>
      </c>
      <c r="P800" s="849">
        <v>80</v>
      </c>
      <c r="Q800" s="849">
        <v>9333.32</v>
      </c>
      <c r="R800" s="837">
        <v>0.94117575877361936</v>
      </c>
      <c r="S800" s="850">
        <v>116.6665</v>
      </c>
    </row>
    <row r="801" spans="1:19" ht="14.4" customHeight="1" x14ac:dyDescent="0.3">
      <c r="A801" s="831"/>
      <c r="B801" s="832" t="s">
        <v>2242</v>
      </c>
      <c r="C801" s="832" t="s">
        <v>577</v>
      </c>
      <c r="D801" s="832" t="s">
        <v>1099</v>
      </c>
      <c r="E801" s="832" t="s">
        <v>2154</v>
      </c>
      <c r="F801" s="832" t="s">
        <v>2184</v>
      </c>
      <c r="G801" s="832" t="s">
        <v>2185</v>
      </c>
      <c r="H801" s="849">
        <v>10</v>
      </c>
      <c r="I801" s="849">
        <v>2111.11</v>
      </c>
      <c r="J801" s="832">
        <v>0.13333329122806131</v>
      </c>
      <c r="K801" s="832">
        <v>211.11100000000002</v>
      </c>
      <c r="L801" s="849">
        <v>75</v>
      </c>
      <c r="M801" s="849">
        <v>15833.330000000002</v>
      </c>
      <c r="N801" s="832">
        <v>1</v>
      </c>
      <c r="O801" s="832">
        <v>211.11106666666669</v>
      </c>
      <c r="P801" s="849">
        <v>69</v>
      </c>
      <c r="Q801" s="849">
        <v>15333.330000000002</v>
      </c>
      <c r="R801" s="837">
        <v>0.96842104598337808</v>
      </c>
      <c r="S801" s="850">
        <v>222.22217391304349</v>
      </c>
    </row>
    <row r="802" spans="1:19" ht="14.4" customHeight="1" x14ac:dyDescent="0.3">
      <c r="A802" s="831"/>
      <c r="B802" s="832" t="s">
        <v>2242</v>
      </c>
      <c r="C802" s="832" t="s">
        <v>577</v>
      </c>
      <c r="D802" s="832" t="s">
        <v>1099</v>
      </c>
      <c r="E802" s="832" t="s">
        <v>2154</v>
      </c>
      <c r="F802" s="832" t="s">
        <v>2186</v>
      </c>
      <c r="G802" s="832" t="s">
        <v>2187</v>
      </c>
      <c r="H802" s="849">
        <v>2</v>
      </c>
      <c r="I802" s="849">
        <v>1166.6600000000001</v>
      </c>
      <c r="J802" s="832">
        <v>0.66666285714285722</v>
      </c>
      <c r="K802" s="832">
        <v>583.33000000000004</v>
      </c>
      <c r="L802" s="849">
        <v>3</v>
      </c>
      <c r="M802" s="849">
        <v>1750</v>
      </c>
      <c r="N802" s="832">
        <v>1</v>
      </c>
      <c r="O802" s="832">
        <v>583.33333333333337</v>
      </c>
      <c r="P802" s="849">
        <v>3</v>
      </c>
      <c r="Q802" s="849">
        <v>1750</v>
      </c>
      <c r="R802" s="837">
        <v>1</v>
      </c>
      <c r="S802" s="850">
        <v>583.33333333333337</v>
      </c>
    </row>
    <row r="803" spans="1:19" ht="14.4" customHeight="1" x14ac:dyDescent="0.3">
      <c r="A803" s="831"/>
      <c r="B803" s="832" t="s">
        <v>2242</v>
      </c>
      <c r="C803" s="832" t="s">
        <v>577</v>
      </c>
      <c r="D803" s="832" t="s">
        <v>1099</v>
      </c>
      <c r="E803" s="832" t="s">
        <v>2154</v>
      </c>
      <c r="F803" s="832" t="s">
        <v>2188</v>
      </c>
      <c r="G803" s="832" t="s">
        <v>2189</v>
      </c>
      <c r="H803" s="849"/>
      <c r="I803" s="849"/>
      <c r="J803" s="832"/>
      <c r="K803" s="832"/>
      <c r="L803" s="849">
        <v>4</v>
      </c>
      <c r="M803" s="849">
        <v>1866.67</v>
      </c>
      <c r="N803" s="832">
        <v>1</v>
      </c>
      <c r="O803" s="832">
        <v>466.66750000000002</v>
      </c>
      <c r="P803" s="849">
        <v>1</v>
      </c>
      <c r="Q803" s="849">
        <v>466.67</v>
      </c>
      <c r="R803" s="837">
        <v>0.25000133928332269</v>
      </c>
      <c r="S803" s="850">
        <v>466.67</v>
      </c>
    </row>
    <row r="804" spans="1:19" ht="14.4" customHeight="1" x14ac:dyDescent="0.3">
      <c r="A804" s="831"/>
      <c r="B804" s="832" t="s">
        <v>2242</v>
      </c>
      <c r="C804" s="832" t="s">
        <v>577</v>
      </c>
      <c r="D804" s="832" t="s">
        <v>1099</v>
      </c>
      <c r="E804" s="832" t="s">
        <v>2154</v>
      </c>
      <c r="F804" s="832" t="s">
        <v>2191</v>
      </c>
      <c r="G804" s="832" t="s">
        <v>2192</v>
      </c>
      <c r="H804" s="849"/>
      <c r="I804" s="849"/>
      <c r="J804" s="832"/>
      <c r="K804" s="832"/>
      <c r="L804" s="849">
        <v>1</v>
      </c>
      <c r="M804" s="849">
        <v>666.67</v>
      </c>
      <c r="N804" s="832">
        <v>1</v>
      </c>
      <c r="O804" s="832">
        <v>666.67</v>
      </c>
      <c r="P804" s="849"/>
      <c r="Q804" s="849"/>
      <c r="R804" s="837"/>
      <c r="S804" s="850"/>
    </row>
    <row r="805" spans="1:19" ht="14.4" customHeight="1" x14ac:dyDescent="0.3">
      <c r="A805" s="831"/>
      <c r="B805" s="832" t="s">
        <v>2242</v>
      </c>
      <c r="C805" s="832" t="s">
        <v>577</v>
      </c>
      <c r="D805" s="832" t="s">
        <v>1099</v>
      </c>
      <c r="E805" s="832" t="s">
        <v>2154</v>
      </c>
      <c r="F805" s="832" t="s">
        <v>2193</v>
      </c>
      <c r="G805" s="832" t="s">
        <v>2194</v>
      </c>
      <c r="H805" s="849">
        <v>5</v>
      </c>
      <c r="I805" s="849">
        <v>250</v>
      </c>
      <c r="J805" s="832">
        <v>0.11363636363636363</v>
      </c>
      <c r="K805" s="832">
        <v>50</v>
      </c>
      <c r="L805" s="849">
        <v>44</v>
      </c>
      <c r="M805" s="849">
        <v>2200</v>
      </c>
      <c r="N805" s="832">
        <v>1</v>
      </c>
      <c r="O805" s="832">
        <v>50</v>
      </c>
      <c r="P805" s="849">
        <v>34</v>
      </c>
      <c r="Q805" s="849">
        <v>2077.77</v>
      </c>
      <c r="R805" s="837">
        <v>0.94444090909090905</v>
      </c>
      <c r="S805" s="850">
        <v>61.110882352941175</v>
      </c>
    </row>
    <row r="806" spans="1:19" ht="14.4" customHeight="1" x14ac:dyDescent="0.3">
      <c r="A806" s="831"/>
      <c r="B806" s="832" t="s">
        <v>2242</v>
      </c>
      <c r="C806" s="832" t="s">
        <v>577</v>
      </c>
      <c r="D806" s="832" t="s">
        <v>1099</v>
      </c>
      <c r="E806" s="832" t="s">
        <v>2154</v>
      </c>
      <c r="F806" s="832" t="s">
        <v>2243</v>
      </c>
      <c r="G806" s="832" t="s">
        <v>2244</v>
      </c>
      <c r="H806" s="849"/>
      <c r="I806" s="849"/>
      <c r="J806" s="832"/>
      <c r="K806" s="832"/>
      <c r="L806" s="849"/>
      <c r="M806" s="849"/>
      <c r="N806" s="832"/>
      <c r="O806" s="832"/>
      <c r="P806" s="849">
        <v>1</v>
      </c>
      <c r="Q806" s="849">
        <v>0</v>
      </c>
      <c r="R806" s="837"/>
      <c r="S806" s="850">
        <v>0</v>
      </c>
    </row>
    <row r="807" spans="1:19" ht="14.4" customHeight="1" x14ac:dyDescent="0.3">
      <c r="A807" s="831"/>
      <c r="B807" s="832" t="s">
        <v>2242</v>
      </c>
      <c r="C807" s="832" t="s">
        <v>577</v>
      </c>
      <c r="D807" s="832" t="s">
        <v>1099</v>
      </c>
      <c r="E807" s="832" t="s">
        <v>2154</v>
      </c>
      <c r="F807" s="832" t="s">
        <v>2245</v>
      </c>
      <c r="G807" s="832" t="s">
        <v>2246</v>
      </c>
      <c r="H807" s="849">
        <v>31</v>
      </c>
      <c r="I807" s="849">
        <v>0</v>
      </c>
      <c r="J807" s="832"/>
      <c r="K807" s="832">
        <v>0</v>
      </c>
      <c r="L807" s="849">
        <v>223</v>
      </c>
      <c r="M807" s="849">
        <v>0</v>
      </c>
      <c r="N807" s="832"/>
      <c r="O807" s="832">
        <v>0</v>
      </c>
      <c r="P807" s="849">
        <v>213</v>
      </c>
      <c r="Q807" s="849">
        <v>0</v>
      </c>
      <c r="R807" s="837"/>
      <c r="S807" s="850">
        <v>0</v>
      </c>
    </row>
    <row r="808" spans="1:19" ht="14.4" customHeight="1" x14ac:dyDescent="0.3">
      <c r="A808" s="831"/>
      <c r="B808" s="832" t="s">
        <v>2242</v>
      </c>
      <c r="C808" s="832" t="s">
        <v>577</v>
      </c>
      <c r="D808" s="832" t="s">
        <v>1099</v>
      </c>
      <c r="E808" s="832" t="s">
        <v>2154</v>
      </c>
      <c r="F808" s="832" t="s">
        <v>2209</v>
      </c>
      <c r="G808" s="832" t="s">
        <v>2210</v>
      </c>
      <c r="H808" s="849"/>
      <c r="I808" s="849"/>
      <c r="J808" s="832"/>
      <c r="K808" s="832"/>
      <c r="L808" s="849">
        <v>1</v>
      </c>
      <c r="M808" s="849">
        <v>77.78</v>
      </c>
      <c r="N808" s="832">
        <v>1</v>
      </c>
      <c r="O808" s="832">
        <v>77.78</v>
      </c>
      <c r="P808" s="849">
        <v>1</v>
      </c>
      <c r="Q808" s="849">
        <v>77.78</v>
      </c>
      <c r="R808" s="837">
        <v>1</v>
      </c>
      <c r="S808" s="850">
        <v>77.78</v>
      </c>
    </row>
    <row r="809" spans="1:19" ht="14.4" customHeight="1" x14ac:dyDescent="0.3">
      <c r="A809" s="831"/>
      <c r="B809" s="832" t="s">
        <v>2242</v>
      </c>
      <c r="C809" s="832" t="s">
        <v>577</v>
      </c>
      <c r="D809" s="832" t="s">
        <v>1099</v>
      </c>
      <c r="E809" s="832" t="s">
        <v>2154</v>
      </c>
      <c r="F809" s="832" t="s">
        <v>2213</v>
      </c>
      <c r="G809" s="832" t="s">
        <v>2214</v>
      </c>
      <c r="H809" s="849">
        <v>12</v>
      </c>
      <c r="I809" s="849">
        <v>1133.33</v>
      </c>
      <c r="J809" s="832">
        <v>0.14457786752971402</v>
      </c>
      <c r="K809" s="832">
        <v>94.444166666666661</v>
      </c>
      <c r="L809" s="849">
        <v>83</v>
      </c>
      <c r="M809" s="849">
        <v>7838.89</v>
      </c>
      <c r="N809" s="832">
        <v>1</v>
      </c>
      <c r="O809" s="832">
        <v>94.444457831325309</v>
      </c>
      <c r="P809" s="849">
        <v>90</v>
      </c>
      <c r="Q809" s="849">
        <v>8500.01</v>
      </c>
      <c r="R809" s="837">
        <v>1.0843384713907198</v>
      </c>
      <c r="S809" s="850">
        <v>94.444555555555553</v>
      </c>
    </row>
    <row r="810" spans="1:19" ht="14.4" customHeight="1" x14ac:dyDescent="0.3">
      <c r="A810" s="831"/>
      <c r="B810" s="832" t="s">
        <v>2242</v>
      </c>
      <c r="C810" s="832" t="s">
        <v>577</v>
      </c>
      <c r="D810" s="832" t="s">
        <v>1099</v>
      </c>
      <c r="E810" s="832" t="s">
        <v>2154</v>
      </c>
      <c r="F810" s="832" t="s">
        <v>2217</v>
      </c>
      <c r="G810" s="832" t="s">
        <v>2218</v>
      </c>
      <c r="H810" s="849">
        <v>2</v>
      </c>
      <c r="I810" s="849">
        <v>193.34</v>
      </c>
      <c r="J810" s="832">
        <v>0.18182502139505141</v>
      </c>
      <c r="K810" s="832">
        <v>96.67</v>
      </c>
      <c r="L810" s="849">
        <v>11</v>
      </c>
      <c r="M810" s="849">
        <v>1063.33</v>
      </c>
      <c r="N810" s="832">
        <v>1</v>
      </c>
      <c r="O810" s="832">
        <v>96.666363636363627</v>
      </c>
      <c r="P810" s="849">
        <v>15</v>
      </c>
      <c r="Q810" s="849">
        <v>1450</v>
      </c>
      <c r="R810" s="837">
        <v>1.3636406383719073</v>
      </c>
      <c r="S810" s="850">
        <v>96.666666666666671</v>
      </c>
    </row>
    <row r="811" spans="1:19" ht="14.4" customHeight="1" x14ac:dyDescent="0.3">
      <c r="A811" s="831"/>
      <c r="B811" s="832" t="s">
        <v>2242</v>
      </c>
      <c r="C811" s="832" t="s">
        <v>577</v>
      </c>
      <c r="D811" s="832" t="s">
        <v>1099</v>
      </c>
      <c r="E811" s="832" t="s">
        <v>2154</v>
      </c>
      <c r="F811" s="832" t="s">
        <v>2225</v>
      </c>
      <c r="G811" s="832" t="s">
        <v>2226</v>
      </c>
      <c r="H811" s="849">
        <v>5</v>
      </c>
      <c r="I811" s="849">
        <v>583.33000000000004</v>
      </c>
      <c r="J811" s="832">
        <v>0.35714373178556558</v>
      </c>
      <c r="K811" s="832">
        <v>116.66600000000001</v>
      </c>
      <c r="L811" s="849">
        <v>14</v>
      </c>
      <c r="M811" s="849">
        <v>1633.3200000000002</v>
      </c>
      <c r="N811" s="832">
        <v>1</v>
      </c>
      <c r="O811" s="832">
        <v>116.6657142857143</v>
      </c>
      <c r="P811" s="849">
        <v>9</v>
      </c>
      <c r="Q811" s="849">
        <v>1200</v>
      </c>
      <c r="R811" s="837">
        <v>0.73469987510102119</v>
      </c>
      <c r="S811" s="850">
        <v>133.33333333333334</v>
      </c>
    </row>
    <row r="812" spans="1:19" ht="14.4" customHeight="1" x14ac:dyDescent="0.3">
      <c r="A812" s="831"/>
      <c r="B812" s="832" t="s">
        <v>2242</v>
      </c>
      <c r="C812" s="832" t="s">
        <v>577</v>
      </c>
      <c r="D812" s="832" t="s">
        <v>1099</v>
      </c>
      <c r="E812" s="832" t="s">
        <v>2154</v>
      </c>
      <c r="F812" s="832" t="s">
        <v>2155</v>
      </c>
      <c r="G812" s="832" t="s">
        <v>2156</v>
      </c>
      <c r="H812" s="849">
        <v>32</v>
      </c>
      <c r="I812" s="849">
        <v>11022.22</v>
      </c>
      <c r="J812" s="832">
        <v>0.14035085485360163</v>
      </c>
      <c r="K812" s="832">
        <v>344.44437499999998</v>
      </c>
      <c r="L812" s="849">
        <v>228</v>
      </c>
      <c r="M812" s="849">
        <v>78533.33</v>
      </c>
      <c r="N812" s="832">
        <v>1</v>
      </c>
      <c r="O812" s="832">
        <v>344.44442982456144</v>
      </c>
      <c r="P812" s="849">
        <v>223</v>
      </c>
      <c r="Q812" s="849">
        <v>76811.11</v>
      </c>
      <c r="R812" s="837">
        <v>0.97807020280433798</v>
      </c>
      <c r="S812" s="850">
        <v>344.44443946188341</v>
      </c>
    </row>
    <row r="813" spans="1:19" ht="14.4" customHeight="1" x14ac:dyDescent="0.3">
      <c r="A813" s="831"/>
      <c r="B813" s="832" t="s">
        <v>2242</v>
      </c>
      <c r="C813" s="832" t="s">
        <v>577</v>
      </c>
      <c r="D813" s="832" t="s">
        <v>1099</v>
      </c>
      <c r="E813" s="832" t="s">
        <v>2154</v>
      </c>
      <c r="F813" s="832" t="s">
        <v>2234</v>
      </c>
      <c r="G813" s="832" t="s">
        <v>2235</v>
      </c>
      <c r="H813" s="849"/>
      <c r="I813" s="849"/>
      <c r="J813" s="832"/>
      <c r="K813" s="832"/>
      <c r="L813" s="849">
        <v>1</v>
      </c>
      <c r="M813" s="849">
        <v>116.67</v>
      </c>
      <c r="N813" s="832">
        <v>1</v>
      </c>
      <c r="O813" s="832">
        <v>116.67</v>
      </c>
      <c r="P813" s="849">
        <v>2</v>
      </c>
      <c r="Q813" s="849">
        <v>233.33</v>
      </c>
      <c r="R813" s="837">
        <v>1.9999142881631955</v>
      </c>
      <c r="S813" s="850">
        <v>116.66500000000001</v>
      </c>
    </row>
    <row r="814" spans="1:19" ht="14.4" customHeight="1" x14ac:dyDescent="0.3">
      <c r="A814" s="831"/>
      <c r="B814" s="832" t="s">
        <v>2242</v>
      </c>
      <c r="C814" s="832" t="s">
        <v>577</v>
      </c>
      <c r="D814" s="832" t="s">
        <v>1084</v>
      </c>
      <c r="E814" s="832" t="s">
        <v>2154</v>
      </c>
      <c r="F814" s="832" t="s">
        <v>2176</v>
      </c>
      <c r="G814" s="832" t="s">
        <v>2177</v>
      </c>
      <c r="H814" s="849"/>
      <c r="I814" s="849"/>
      <c r="J814" s="832"/>
      <c r="K814" s="832"/>
      <c r="L814" s="849">
        <v>64</v>
      </c>
      <c r="M814" s="849">
        <v>4977.7800000000007</v>
      </c>
      <c r="N814" s="832">
        <v>1</v>
      </c>
      <c r="O814" s="832">
        <v>77.77781250000001</v>
      </c>
      <c r="P814" s="849">
        <v>67</v>
      </c>
      <c r="Q814" s="849">
        <v>5211.12</v>
      </c>
      <c r="R814" s="837">
        <v>1.0468763183587864</v>
      </c>
      <c r="S814" s="850">
        <v>77.777910447761187</v>
      </c>
    </row>
    <row r="815" spans="1:19" ht="14.4" customHeight="1" x14ac:dyDescent="0.3">
      <c r="A815" s="831"/>
      <c r="B815" s="832" t="s">
        <v>2242</v>
      </c>
      <c r="C815" s="832" t="s">
        <v>577</v>
      </c>
      <c r="D815" s="832" t="s">
        <v>1084</v>
      </c>
      <c r="E815" s="832" t="s">
        <v>2154</v>
      </c>
      <c r="F815" s="832" t="s">
        <v>2180</v>
      </c>
      <c r="G815" s="832" t="s">
        <v>2181</v>
      </c>
      <c r="H815" s="849"/>
      <c r="I815" s="849"/>
      <c r="J815" s="832"/>
      <c r="K815" s="832"/>
      <c r="L815" s="849">
        <v>142</v>
      </c>
      <c r="M815" s="849">
        <v>16566.669999999998</v>
      </c>
      <c r="N815" s="832">
        <v>1</v>
      </c>
      <c r="O815" s="832">
        <v>116.66669014084506</v>
      </c>
      <c r="P815" s="849">
        <v>129</v>
      </c>
      <c r="Q815" s="849">
        <v>15049.99</v>
      </c>
      <c r="R815" s="837">
        <v>0.90844991781691797</v>
      </c>
      <c r="S815" s="850">
        <v>116.66658914728681</v>
      </c>
    </row>
    <row r="816" spans="1:19" ht="14.4" customHeight="1" x14ac:dyDescent="0.3">
      <c r="A816" s="831"/>
      <c r="B816" s="832" t="s">
        <v>2242</v>
      </c>
      <c r="C816" s="832" t="s">
        <v>577</v>
      </c>
      <c r="D816" s="832" t="s">
        <v>1084</v>
      </c>
      <c r="E816" s="832" t="s">
        <v>2154</v>
      </c>
      <c r="F816" s="832" t="s">
        <v>2184</v>
      </c>
      <c r="G816" s="832" t="s">
        <v>2185</v>
      </c>
      <c r="H816" s="849"/>
      <c r="I816" s="849"/>
      <c r="J816" s="832"/>
      <c r="K816" s="832"/>
      <c r="L816" s="849">
        <v>46</v>
      </c>
      <c r="M816" s="849">
        <v>9711.119999999999</v>
      </c>
      <c r="N816" s="832">
        <v>1</v>
      </c>
      <c r="O816" s="832">
        <v>211.11130434782606</v>
      </c>
      <c r="P816" s="849">
        <v>30</v>
      </c>
      <c r="Q816" s="849">
        <v>6666.66</v>
      </c>
      <c r="R816" s="837">
        <v>0.68649754096334925</v>
      </c>
      <c r="S816" s="850">
        <v>222.22200000000001</v>
      </c>
    </row>
    <row r="817" spans="1:19" ht="14.4" customHeight="1" x14ac:dyDescent="0.3">
      <c r="A817" s="831"/>
      <c r="B817" s="832" t="s">
        <v>2242</v>
      </c>
      <c r="C817" s="832" t="s">
        <v>577</v>
      </c>
      <c r="D817" s="832" t="s">
        <v>1084</v>
      </c>
      <c r="E817" s="832" t="s">
        <v>2154</v>
      </c>
      <c r="F817" s="832" t="s">
        <v>2186</v>
      </c>
      <c r="G817" s="832" t="s">
        <v>2187</v>
      </c>
      <c r="H817" s="849"/>
      <c r="I817" s="849"/>
      <c r="J817" s="832"/>
      <c r="K817" s="832"/>
      <c r="L817" s="849">
        <v>21</v>
      </c>
      <c r="M817" s="849">
        <v>12250</v>
      </c>
      <c r="N817" s="832">
        <v>1</v>
      </c>
      <c r="O817" s="832">
        <v>583.33333333333337</v>
      </c>
      <c r="P817" s="849">
        <v>30</v>
      </c>
      <c r="Q817" s="849">
        <v>17500</v>
      </c>
      <c r="R817" s="837">
        <v>1.4285714285714286</v>
      </c>
      <c r="S817" s="850">
        <v>583.33333333333337</v>
      </c>
    </row>
    <row r="818" spans="1:19" ht="14.4" customHeight="1" x14ac:dyDescent="0.3">
      <c r="A818" s="831"/>
      <c r="B818" s="832" t="s">
        <v>2242</v>
      </c>
      <c r="C818" s="832" t="s">
        <v>577</v>
      </c>
      <c r="D818" s="832" t="s">
        <v>1084</v>
      </c>
      <c r="E818" s="832" t="s">
        <v>2154</v>
      </c>
      <c r="F818" s="832" t="s">
        <v>2188</v>
      </c>
      <c r="G818" s="832" t="s">
        <v>2189</v>
      </c>
      <c r="H818" s="849"/>
      <c r="I818" s="849"/>
      <c r="J818" s="832"/>
      <c r="K818" s="832"/>
      <c r="L818" s="849">
        <v>8</v>
      </c>
      <c r="M818" s="849">
        <v>3733.3500000000004</v>
      </c>
      <c r="N818" s="832">
        <v>1</v>
      </c>
      <c r="O818" s="832">
        <v>466.66875000000005</v>
      </c>
      <c r="P818" s="849">
        <v>1</v>
      </c>
      <c r="Q818" s="849">
        <v>466.67</v>
      </c>
      <c r="R818" s="837">
        <v>0.12500033481993383</v>
      </c>
      <c r="S818" s="850">
        <v>466.67</v>
      </c>
    </row>
    <row r="819" spans="1:19" ht="14.4" customHeight="1" x14ac:dyDescent="0.3">
      <c r="A819" s="831"/>
      <c r="B819" s="832" t="s">
        <v>2242</v>
      </c>
      <c r="C819" s="832" t="s">
        <v>577</v>
      </c>
      <c r="D819" s="832" t="s">
        <v>1084</v>
      </c>
      <c r="E819" s="832" t="s">
        <v>2154</v>
      </c>
      <c r="F819" s="832" t="s">
        <v>2190</v>
      </c>
      <c r="G819" s="832" t="s">
        <v>2189</v>
      </c>
      <c r="H819" s="849"/>
      <c r="I819" s="849"/>
      <c r="J819" s="832"/>
      <c r="K819" s="832"/>
      <c r="L819" s="849"/>
      <c r="M819" s="849"/>
      <c r="N819" s="832"/>
      <c r="O819" s="832"/>
      <c r="P819" s="849">
        <v>1</v>
      </c>
      <c r="Q819" s="849">
        <v>1000</v>
      </c>
      <c r="R819" s="837"/>
      <c r="S819" s="850">
        <v>1000</v>
      </c>
    </row>
    <row r="820" spans="1:19" ht="14.4" customHeight="1" x14ac:dyDescent="0.3">
      <c r="A820" s="831"/>
      <c r="B820" s="832" t="s">
        <v>2242</v>
      </c>
      <c r="C820" s="832" t="s">
        <v>577</v>
      </c>
      <c r="D820" s="832" t="s">
        <v>1084</v>
      </c>
      <c r="E820" s="832" t="s">
        <v>2154</v>
      </c>
      <c r="F820" s="832" t="s">
        <v>2193</v>
      </c>
      <c r="G820" s="832" t="s">
        <v>2194</v>
      </c>
      <c r="H820" s="849"/>
      <c r="I820" s="849"/>
      <c r="J820" s="832"/>
      <c r="K820" s="832"/>
      <c r="L820" s="849">
        <v>124</v>
      </c>
      <c r="M820" s="849">
        <v>6200</v>
      </c>
      <c r="N820" s="832">
        <v>1</v>
      </c>
      <c r="O820" s="832">
        <v>50</v>
      </c>
      <c r="P820" s="849">
        <v>103</v>
      </c>
      <c r="Q820" s="849">
        <v>6294.4400000000005</v>
      </c>
      <c r="R820" s="837">
        <v>1.0152322580645161</v>
      </c>
      <c r="S820" s="850">
        <v>61.111067961165055</v>
      </c>
    </row>
    <row r="821" spans="1:19" ht="14.4" customHeight="1" x14ac:dyDescent="0.3">
      <c r="A821" s="831"/>
      <c r="B821" s="832" t="s">
        <v>2242</v>
      </c>
      <c r="C821" s="832" t="s">
        <v>577</v>
      </c>
      <c r="D821" s="832" t="s">
        <v>1084</v>
      </c>
      <c r="E821" s="832" t="s">
        <v>2154</v>
      </c>
      <c r="F821" s="832" t="s">
        <v>2243</v>
      </c>
      <c r="G821" s="832" t="s">
        <v>2244</v>
      </c>
      <c r="H821" s="849"/>
      <c r="I821" s="849"/>
      <c r="J821" s="832"/>
      <c r="K821" s="832"/>
      <c r="L821" s="849">
        <v>2</v>
      </c>
      <c r="M821" s="849">
        <v>0</v>
      </c>
      <c r="N821" s="832"/>
      <c r="O821" s="832">
        <v>0</v>
      </c>
      <c r="P821" s="849"/>
      <c r="Q821" s="849"/>
      <c r="R821" s="837"/>
      <c r="S821" s="850"/>
    </row>
    <row r="822" spans="1:19" ht="14.4" customHeight="1" x14ac:dyDescent="0.3">
      <c r="A822" s="831"/>
      <c r="B822" s="832" t="s">
        <v>2242</v>
      </c>
      <c r="C822" s="832" t="s">
        <v>577</v>
      </c>
      <c r="D822" s="832" t="s">
        <v>1084</v>
      </c>
      <c r="E822" s="832" t="s">
        <v>2154</v>
      </c>
      <c r="F822" s="832" t="s">
        <v>2245</v>
      </c>
      <c r="G822" s="832" t="s">
        <v>2246</v>
      </c>
      <c r="H822" s="849"/>
      <c r="I822" s="849"/>
      <c r="J822" s="832"/>
      <c r="K822" s="832"/>
      <c r="L822" s="849">
        <v>486</v>
      </c>
      <c r="M822" s="849">
        <v>0</v>
      </c>
      <c r="N822" s="832"/>
      <c r="O822" s="832">
        <v>0</v>
      </c>
      <c r="P822" s="849">
        <v>406</v>
      </c>
      <c r="Q822" s="849">
        <v>0</v>
      </c>
      <c r="R822" s="837"/>
      <c r="S822" s="850">
        <v>0</v>
      </c>
    </row>
    <row r="823" spans="1:19" ht="14.4" customHeight="1" x14ac:dyDescent="0.3">
      <c r="A823" s="831"/>
      <c r="B823" s="832" t="s">
        <v>2242</v>
      </c>
      <c r="C823" s="832" t="s">
        <v>577</v>
      </c>
      <c r="D823" s="832" t="s">
        <v>1084</v>
      </c>
      <c r="E823" s="832" t="s">
        <v>2154</v>
      </c>
      <c r="F823" s="832" t="s">
        <v>2213</v>
      </c>
      <c r="G823" s="832" t="s">
        <v>2214</v>
      </c>
      <c r="H823" s="849"/>
      <c r="I823" s="849"/>
      <c r="J823" s="832"/>
      <c r="K823" s="832"/>
      <c r="L823" s="849">
        <v>144</v>
      </c>
      <c r="M823" s="849">
        <v>13600.000000000002</v>
      </c>
      <c r="N823" s="832">
        <v>1</v>
      </c>
      <c r="O823" s="832">
        <v>94.444444444444457</v>
      </c>
      <c r="P823" s="849">
        <v>141</v>
      </c>
      <c r="Q823" s="849">
        <v>13316.66</v>
      </c>
      <c r="R823" s="837">
        <v>0.97916617647058812</v>
      </c>
      <c r="S823" s="850">
        <v>94.44439716312057</v>
      </c>
    </row>
    <row r="824" spans="1:19" ht="14.4" customHeight="1" x14ac:dyDescent="0.3">
      <c r="A824" s="831"/>
      <c r="B824" s="832" t="s">
        <v>2242</v>
      </c>
      <c r="C824" s="832" t="s">
        <v>577</v>
      </c>
      <c r="D824" s="832" t="s">
        <v>1084</v>
      </c>
      <c r="E824" s="832" t="s">
        <v>2154</v>
      </c>
      <c r="F824" s="832" t="s">
        <v>2217</v>
      </c>
      <c r="G824" s="832" t="s">
        <v>2218</v>
      </c>
      <c r="H824" s="849"/>
      <c r="I824" s="849"/>
      <c r="J824" s="832"/>
      <c r="K824" s="832"/>
      <c r="L824" s="849">
        <v>31</v>
      </c>
      <c r="M824" s="849">
        <v>2996.67</v>
      </c>
      <c r="N824" s="832">
        <v>1</v>
      </c>
      <c r="O824" s="832">
        <v>96.666774193548392</v>
      </c>
      <c r="P824" s="849">
        <v>21</v>
      </c>
      <c r="Q824" s="849">
        <v>2030</v>
      </c>
      <c r="R824" s="837">
        <v>0.67741860131412535</v>
      </c>
      <c r="S824" s="850">
        <v>96.666666666666671</v>
      </c>
    </row>
    <row r="825" spans="1:19" ht="14.4" customHeight="1" x14ac:dyDescent="0.3">
      <c r="A825" s="831"/>
      <c r="B825" s="832" t="s">
        <v>2242</v>
      </c>
      <c r="C825" s="832" t="s">
        <v>577</v>
      </c>
      <c r="D825" s="832" t="s">
        <v>1084</v>
      </c>
      <c r="E825" s="832" t="s">
        <v>2154</v>
      </c>
      <c r="F825" s="832" t="s">
        <v>2225</v>
      </c>
      <c r="G825" s="832" t="s">
        <v>2226</v>
      </c>
      <c r="H825" s="849"/>
      <c r="I825" s="849"/>
      <c r="J825" s="832"/>
      <c r="K825" s="832"/>
      <c r="L825" s="849">
        <v>30</v>
      </c>
      <c r="M825" s="849">
        <v>3500.01</v>
      </c>
      <c r="N825" s="832">
        <v>1</v>
      </c>
      <c r="O825" s="832">
        <v>116.667</v>
      </c>
      <c r="P825" s="849">
        <v>21</v>
      </c>
      <c r="Q825" s="849">
        <v>2800</v>
      </c>
      <c r="R825" s="837">
        <v>0.79999771429224487</v>
      </c>
      <c r="S825" s="850">
        <v>133.33333333333334</v>
      </c>
    </row>
    <row r="826" spans="1:19" ht="14.4" customHeight="1" x14ac:dyDescent="0.3">
      <c r="A826" s="831"/>
      <c r="B826" s="832" t="s">
        <v>2242</v>
      </c>
      <c r="C826" s="832" t="s">
        <v>577</v>
      </c>
      <c r="D826" s="832" t="s">
        <v>1084</v>
      </c>
      <c r="E826" s="832" t="s">
        <v>2154</v>
      </c>
      <c r="F826" s="832" t="s">
        <v>2155</v>
      </c>
      <c r="G826" s="832" t="s">
        <v>2156</v>
      </c>
      <c r="H826" s="849"/>
      <c r="I826" s="849"/>
      <c r="J826" s="832"/>
      <c r="K826" s="832"/>
      <c r="L826" s="849">
        <v>502</v>
      </c>
      <c r="M826" s="849">
        <v>172911.12</v>
      </c>
      <c r="N826" s="832">
        <v>1</v>
      </c>
      <c r="O826" s="832">
        <v>344.44446215139442</v>
      </c>
      <c r="P826" s="849">
        <v>415</v>
      </c>
      <c r="Q826" s="849">
        <v>142944.44</v>
      </c>
      <c r="R826" s="837">
        <v>0.82669315888995465</v>
      </c>
      <c r="S826" s="850">
        <v>344.44443373493976</v>
      </c>
    </row>
    <row r="827" spans="1:19" ht="14.4" customHeight="1" x14ac:dyDescent="0.3">
      <c r="A827" s="831"/>
      <c r="B827" s="832" t="s">
        <v>2242</v>
      </c>
      <c r="C827" s="832" t="s">
        <v>577</v>
      </c>
      <c r="D827" s="832" t="s">
        <v>1090</v>
      </c>
      <c r="E827" s="832" t="s">
        <v>2154</v>
      </c>
      <c r="F827" s="832" t="s">
        <v>2176</v>
      </c>
      <c r="G827" s="832" t="s">
        <v>2177</v>
      </c>
      <c r="H827" s="849"/>
      <c r="I827" s="849"/>
      <c r="J827" s="832"/>
      <c r="K827" s="832"/>
      <c r="L827" s="849">
        <v>7</v>
      </c>
      <c r="M827" s="849">
        <v>544.44999999999993</v>
      </c>
      <c r="N827" s="832">
        <v>1</v>
      </c>
      <c r="O827" s="832">
        <v>77.778571428571425</v>
      </c>
      <c r="P827" s="849">
        <v>16</v>
      </c>
      <c r="Q827" s="849">
        <v>1244.4499999999998</v>
      </c>
      <c r="R827" s="837">
        <v>2.2857011663146296</v>
      </c>
      <c r="S827" s="850">
        <v>77.778124999999989</v>
      </c>
    </row>
    <row r="828" spans="1:19" ht="14.4" customHeight="1" x14ac:dyDescent="0.3">
      <c r="A828" s="831"/>
      <c r="B828" s="832" t="s">
        <v>2242</v>
      </c>
      <c r="C828" s="832" t="s">
        <v>577</v>
      </c>
      <c r="D828" s="832" t="s">
        <v>1090</v>
      </c>
      <c r="E828" s="832" t="s">
        <v>2154</v>
      </c>
      <c r="F828" s="832" t="s">
        <v>2180</v>
      </c>
      <c r="G828" s="832" t="s">
        <v>2181</v>
      </c>
      <c r="H828" s="849"/>
      <c r="I828" s="849"/>
      <c r="J828" s="832"/>
      <c r="K828" s="832"/>
      <c r="L828" s="849">
        <v>60</v>
      </c>
      <c r="M828" s="849">
        <v>7000</v>
      </c>
      <c r="N828" s="832">
        <v>1</v>
      </c>
      <c r="O828" s="832">
        <v>116.66666666666667</v>
      </c>
      <c r="P828" s="849">
        <v>68</v>
      </c>
      <c r="Q828" s="849">
        <v>7933.34</v>
      </c>
      <c r="R828" s="837">
        <v>1.1333342857142856</v>
      </c>
      <c r="S828" s="850">
        <v>116.66676470588236</v>
      </c>
    </row>
    <row r="829" spans="1:19" ht="14.4" customHeight="1" x14ac:dyDescent="0.3">
      <c r="A829" s="831"/>
      <c r="B829" s="832" t="s">
        <v>2242</v>
      </c>
      <c r="C829" s="832" t="s">
        <v>577</v>
      </c>
      <c r="D829" s="832" t="s">
        <v>1090</v>
      </c>
      <c r="E829" s="832" t="s">
        <v>2154</v>
      </c>
      <c r="F829" s="832" t="s">
        <v>2184</v>
      </c>
      <c r="G829" s="832" t="s">
        <v>2185</v>
      </c>
      <c r="H829" s="849"/>
      <c r="I829" s="849"/>
      <c r="J829" s="832"/>
      <c r="K829" s="832"/>
      <c r="L829" s="849">
        <v>43</v>
      </c>
      <c r="M829" s="849">
        <v>9077.7800000000007</v>
      </c>
      <c r="N829" s="832">
        <v>1</v>
      </c>
      <c r="O829" s="832">
        <v>211.11116279069768</v>
      </c>
      <c r="P829" s="849">
        <v>35</v>
      </c>
      <c r="Q829" s="849">
        <v>7777.7800000000007</v>
      </c>
      <c r="R829" s="837">
        <v>0.85679318071158372</v>
      </c>
      <c r="S829" s="850">
        <v>222.22228571428573</v>
      </c>
    </row>
    <row r="830" spans="1:19" ht="14.4" customHeight="1" x14ac:dyDescent="0.3">
      <c r="A830" s="831"/>
      <c r="B830" s="832" t="s">
        <v>2242</v>
      </c>
      <c r="C830" s="832" t="s">
        <v>577</v>
      </c>
      <c r="D830" s="832" t="s">
        <v>1090</v>
      </c>
      <c r="E830" s="832" t="s">
        <v>2154</v>
      </c>
      <c r="F830" s="832" t="s">
        <v>2186</v>
      </c>
      <c r="G830" s="832" t="s">
        <v>2187</v>
      </c>
      <c r="H830" s="849"/>
      <c r="I830" s="849"/>
      <c r="J830" s="832"/>
      <c r="K830" s="832"/>
      <c r="L830" s="849">
        <v>8</v>
      </c>
      <c r="M830" s="849">
        <v>4666.66</v>
      </c>
      <c r="N830" s="832">
        <v>1</v>
      </c>
      <c r="O830" s="832">
        <v>583.33249999999998</v>
      </c>
      <c r="P830" s="849">
        <v>14</v>
      </c>
      <c r="Q830" s="849">
        <v>8166.67</v>
      </c>
      <c r="R830" s="837">
        <v>1.7500032142903061</v>
      </c>
      <c r="S830" s="850">
        <v>583.33357142857142</v>
      </c>
    </row>
    <row r="831" spans="1:19" ht="14.4" customHeight="1" x14ac:dyDescent="0.3">
      <c r="A831" s="831"/>
      <c r="B831" s="832" t="s">
        <v>2242</v>
      </c>
      <c r="C831" s="832" t="s">
        <v>577</v>
      </c>
      <c r="D831" s="832" t="s">
        <v>1090</v>
      </c>
      <c r="E831" s="832" t="s">
        <v>2154</v>
      </c>
      <c r="F831" s="832" t="s">
        <v>2188</v>
      </c>
      <c r="G831" s="832" t="s">
        <v>2189</v>
      </c>
      <c r="H831" s="849"/>
      <c r="I831" s="849"/>
      <c r="J831" s="832"/>
      <c r="K831" s="832"/>
      <c r="L831" s="849">
        <v>5</v>
      </c>
      <c r="M831" s="849">
        <v>2333.33</v>
      </c>
      <c r="N831" s="832">
        <v>1</v>
      </c>
      <c r="O831" s="832">
        <v>466.666</v>
      </c>
      <c r="P831" s="849"/>
      <c r="Q831" s="849"/>
      <c r="R831" s="837"/>
      <c r="S831" s="850"/>
    </row>
    <row r="832" spans="1:19" ht="14.4" customHeight="1" x14ac:dyDescent="0.3">
      <c r="A832" s="831"/>
      <c r="B832" s="832" t="s">
        <v>2242</v>
      </c>
      <c r="C832" s="832" t="s">
        <v>577</v>
      </c>
      <c r="D832" s="832" t="s">
        <v>1090</v>
      </c>
      <c r="E832" s="832" t="s">
        <v>2154</v>
      </c>
      <c r="F832" s="832" t="s">
        <v>2191</v>
      </c>
      <c r="G832" s="832" t="s">
        <v>2192</v>
      </c>
      <c r="H832" s="849"/>
      <c r="I832" s="849"/>
      <c r="J832" s="832"/>
      <c r="K832" s="832"/>
      <c r="L832" s="849"/>
      <c r="M832" s="849"/>
      <c r="N832" s="832"/>
      <c r="O832" s="832"/>
      <c r="P832" s="849">
        <v>1</v>
      </c>
      <c r="Q832" s="849">
        <v>666.67</v>
      </c>
      <c r="R832" s="837"/>
      <c r="S832" s="850">
        <v>666.67</v>
      </c>
    </row>
    <row r="833" spans="1:19" ht="14.4" customHeight="1" x14ac:dyDescent="0.3">
      <c r="A833" s="831"/>
      <c r="B833" s="832" t="s">
        <v>2242</v>
      </c>
      <c r="C833" s="832" t="s">
        <v>577</v>
      </c>
      <c r="D833" s="832" t="s">
        <v>1090</v>
      </c>
      <c r="E833" s="832" t="s">
        <v>2154</v>
      </c>
      <c r="F833" s="832" t="s">
        <v>2193</v>
      </c>
      <c r="G833" s="832" t="s">
        <v>2194</v>
      </c>
      <c r="H833" s="849"/>
      <c r="I833" s="849"/>
      <c r="J833" s="832"/>
      <c r="K833" s="832"/>
      <c r="L833" s="849">
        <v>30</v>
      </c>
      <c r="M833" s="849">
        <v>1500</v>
      </c>
      <c r="N833" s="832">
        <v>1</v>
      </c>
      <c r="O833" s="832">
        <v>50</v>
      </c>
      <c r="P833" s="849">
        <v>36</v>
      </c>
      <c r="Q833" s="849">
        <v>2200</v>
      </c>
      <c r="R833" s="837">
        <v>1.4666666666666666</v>
      </c>
      <c r="S833" s="850">
        <v>61.111111111111114</v>
      </c>
    </row>
    <row r="834" spans="1:19" ht="14.4" customHeight="1" x14ac:dyDescent="0.3">
      <c r="A834" s="831"/>
      <c r="B834" s="832" t="s">
        <v>2242</v>
      </c>
      <c r="C834" s="832" t="s">
        <v>577</v>
      </c>
      <c r="D834" s="832" t="s">
        <v>1090</v>
      </c>
      <c r="E834" s="832" t="s">
        <v>2154</v>
      </c>
      <c r="F834" s="832" t="s">
        <v>2197</v>
      </c>
      <c r="G834" s="832" t="s">
        <v>2198</v>
      </c>
      <c r="H834" s="849"/>
      <c r="I834" s="849"/>
      <c r="J834" s="832"/>
      <c r="K834" s="832"/>
      <c r="L834" s="849">
        <v>1</v>
      </c>
      <c r="M834" s="849">
        <v>101.11</v>
      </c>
      <c r="N834" s="832">
        <v>1</v>
      </c>
      <c r="O834" s="832">
        <v>101.11</v>
      </c>
      <c r="P834" s="849"/>
      <c r="Q834" s="849"/>
      <c r="R834" s="837"/>
      <c r="S834" s="850"/>
    </row>
    <row r="835" spans="1:19" ht="14.4" customHeight="1" x14ac:dyDescent="0.3">
      <c r="A835" s="831"/>
      <c r="B835" s="832" t="s">
        <v>2242</v>
      </c>
      <c r="C835" s="832" t="s">
        <v>577</v>
      </c>
      <c r="D835" s="832" t="s">
        <v>1090</v>
      </c>
      <c r="E835" s="832" t="s">
        <v>2154</v>
      </c>
      <c r="F835" s="832" t="s">
        <v>2245</v>
      </c>
      <c r="G835" s="832" t="s">
        <v>2246</v>
      </c>
      <c r="H835" s="849"/>
      <c r="I835" s="849"/>
      <c r="J835" s="832"/>
      <c r="K835" s="832"/>
      <c r="L835" s="849">
        <v>169</v>
      </c>
      <c r="M835" s="849">
        <v>0</v>
      </c>
      <c r="N835" s="832"/>
      <c r="O835" s="832">
        <v>0</v>
      </c>
      <c r="P835" s="849">
        <v>167</v>
      </c>
      <c r="Q835" s="849">
        <v>0</v>
      </c>
      <c r="R835" s="837"/>
      <c r="S835" s="850">
        <v>0</v>
      </c>
    </row>
    <row r="836" spans="1:19" ht="14.4" customHeight="1" x14ac:dyDescent="0.3">
      <c r="A836" s="831"/>
      <c r="B836" s="832" t="s">
        <v>2242</v>
      </c>
      <c r="C836" s="832" t="s">
        <v>577</v>
      </c>
      <c r="D836" s="832" t="s">
        <v>1090</v>
      </c>
      <c r="E836" s="832" t="s">
        <v>2154</v>
      </c>
      <c r="F836" s="832" t="s">
        <v>2213</v>
      </c>
      <c r="G836" s="832" t="s">
        <v>2214</v>
      </c>
      <c r="H836" s="849"/>
      <c r="I836" s="849"/>
      <c r="J836" s="832"/>
      <c r="K836" s="832"/>
      <c r="L836" s="849">
        <v>61</v>
      </c>
      <c r="M836" s="849">
        <v>5761.11</v>
      </c>
      <c r="N836" s="832">
        <v>1</v>
      </c>
      <c r="O836" s="832">
        <v>94.444426229508196</v>
      </c>
      <c r="P836" s="849">
        <v>63</v>
      </c>
      <c r="Q836" s="849">
        <v>5950</v>
      </c>
      <c r="R836" s="837">
        <v>1.0327870844333817</v>
      </c>
      <c r="S836" s="850">
        <v>94.444444444444443</v>
      </c>
    </row>
    <row r="837" spans="1:19" ht="14.4" customHeight="1" x14ac:dyDescent="0.3">
      <c r="A837" s="831"/>
      <c r="B837" s="832" t="s">
        <v>2242</v>
      </c>
      <c r="C837" s="832" t="s">
        <v>577</v>
      </c>
      <c r="D837" s="832" t="s">
        <v>1090</v>
      </c>
      <c r="E837" s="832" t="s">
        <v>2154</v>
      </c>
      <c r="F837" s="832" t="s">
        <v>2217</v>
      </c>
      <c r="G837" s="832" t="s">
        <v>2218</v>
      </c>
      <c r="H837" s="849"/>
      <c r="I837" s="849"/>
      <c r="J837" s="832"/>
      <c r="K837" s="832"/>
      <c r="L837" s="849">
        <v>5</v>
      </c>
      <c r="M837" s="849">
        <v>483.33000000000004</v>
      </c>
      <c r="N837" s="832">
        <v>1</v>
      </c>
      <c r="O837" s="832">
        <v>96.666000000000011</v>
      </c>
      <c r="P837" s="849">
        <v>14</v>
      </c>
      <c r="Q837" s="849">
        <v>1353.33</v>
      </c>
      <c r="R837" s="837">
        <v>2.8000124138787159</v>
      </c>
      <c r="S837" s="850">
        <v>96.666428571428568</v>
      </c>
    </row>
    <row r="838" spans="1:19" ht="14.4" customHeight="1" x14ac:dyDescent="0.3">
      <c r="A838" s="831"/>
      <c r="B838" s="832" t="s">
        <v>2242</v>
      </c>
      <c r="C838" s="832" t="s">
        <v>577</v>
      </c>
      <c r="D838" s="832" t="s">
        <v>1090</v>
      </c>
      <c r="E838" s="832" t="s">
        <v>2154</v>
      </c>
      <c r="F838" s="832" t="s">
        <v>2223</v>
      </c>
      <c r="G838" s="832" t="s">
        <v>2224</v>
      </c>
      <c r="H838" s="849"/>
      <c r="I838" s="849"/>
      <c r="J838" s="832"/>
      <c r="K838" s="832"/>
      <c r="L838" s="849">
        <v>1</v>
      </c>
      <c r="M838" s="849">
        <v>466.67</v>
      </c>
      <c r="N838" s="832">
        <v>1</v>
      </c>
      <c r="O838" s="832">
        <v>466.67</v>
      </c>
      <c r="P838" s="849"/>
      <c r="Q838" s="849"/>
      <c r="R838" s="837"/>
      <c r="S838" s="850"/>
    </row>
    <row r="839" spans="1:19" ht="14.4" customHeight="1" x14ac:dyDescent="0.3">
      <c r="A839" s="831"/>
      <c r="B839" s="832" t="s">
        <v>2242</v>
      </c>
      <c r="C839" s="832" t="s">
        <v>577</v>
      </c>
      <c r="D839" s="832" t="s">
        <v>1090</v>
      </c>
      <c r="E839" s="832" t="s">
        <v>2154</v>
      </c>
      <c r="F839" s="832" t="s">
        <v>2225</v>
      </c>
      <c r="G839" s="832" t="s">
        <v>2226</v>
      </c>
      <c r="H839" s="849"/>
      <c r="I839" s="849"/>
      <c r="J839" s="832"/>
      <c r="K839" s="832"/>
      <c r="L839" s="849">
        <v>13</v>
      </c>
      <c r="M839" s="849">
        <v>1516.67</v>
      </c>
      <c r="N839" s="832">
        <v>1</v>
      </c>
      <c r="O839" s="832">
        <v>116.66692307692308</v>
      </c>
      <c r="P839" s="849">
        <v>10</v>
      </c>
      <c r="Q839" s="849">
        <v>1333.34</v>
      </c>
      <c r="R839" s="837">
        <v>0.87912334258606017</v>
      </c>
      <c r="S839" s="850">
        <v>133.334</v>
      </c>
    </row>
    <row r="840" spans="1:19" ht="14.4" customHeight="1" x14ac:dyDescent="0.3">
      <c r="A840" s="831"/>
      <c r="B840" s="832" t="s">
        <v>2242</v>
      </c>
      <c r="C840" s="832" t="s">
        <v>577</v>
      </c>
      <c r="D840" s="832" t="s">
        <v>1090</v>
      </c>
      <c r="E840" s="832" t="s">
        <v>2154</v>
      </c>
      <c r="F840" s="832" t="s">
        <v>2155</v>
      </c>
      <c r="G840" s="832" t="s">
        <v>2156</v>
      </c>
      <c r="H840" s="849"/>
      <c r="I840" s="849"/>
      <c r="J840" s="832"/>
      <c r="K840" s="832"/>
      <c r="L840" s="849">
        <v>175</v>
      </c>
      <c r="M840" s="849">
        <v>60277.78</v>
      </c>
      <c r="N840" s="832">
        <v>1</v>
      </c>
      <c r="O840" s="832">
        <v>344.44445714285712</v>
      </c>
      <c r="P840" s="849">
        <v>170</v>
      </c>
      <c r="Q840" s="849">
        <v>58555.55</v>
      </c>
      <c r="R840" s="837">
        <v>0.97142844344964274</v>
      </c>
      <c r="S840" s="850">
        <v>344.44441176470588</v>
      </c>
    </row>
    <row r="841" spans="1:19" ht="14.4" customHeight="1" x14ac:dyDescent="0.3">
      <c r="A841" s="831"/>
      <c r="B841" s="832" t="s">
        <v>2242</v>
      </c>
      <c r="C841" s="832" t="s">
        <v>577</v>
      </c>
      <c r="D841" s="832" t="s">
        <v>1090</v>
      </c>
      <c r="E841" s="832" t="s">
        <v>2154</v>
      </c>
      <c r="F841" s="832" t="s">
        <v>2234</v>
      </c>
      <c r="G841" s="832" t="s">
        <v>2235</v>
      </c>
      <c r="H841" s="849"/>
      <c r="I841" s="849"/>
      <c r="J841" s="832"/>
      <c r="K841" s="832"/>
      <c r="L841" s="849"/>
      <c r="M841" s="849"/>
      <c r="N841" s="832"/>
      <c r="O841" s="832"/>
      <c r="P841" s="849">
        <v>1</v>
      </c>
      <c r="Q841" s="849">
        <v>116.67</v>
      </c>
      <c r="R841" s="837"/>
      <c r="S841" s="850">
        <v>116.67</v>
      </c>
    </row>
    <row r="842" spans="1:19" ht="14.4" customHeight="1" x14ac:dyDescent="0.3">
      <c r="A842" s="831"/>
      <c r="B842" s="832" t="s">
        <v>2242</v>
      </c>
      <c r="C842" s="832" t="s">
        <v>577</v>
      </c>
      <c r="D842" s="832" t="s">
        <v>1077</v>
      </c>
      <c r="E842" s="832" t="s">
        <v>2154</v>
      </c>
      <c r="F842" s="832" t="s">
        <v>2176</v>
      </c>
      <c r="G842" s="832" t="s">
        <v>2177</v>
      </c>
      <c r="H842" s="849"/>
      <c r="I842" s="849"/>
      <c r="J842" s="832"/>
      <c r="K842" s="832"/>
      <c r="L842" s="849">
        <v>76</v>
      </c>
      <c r="M842" s="849">
        <v>5911.11</v>
      </c>
      <c r="N842" s="832">
        <v>1</v>
      </c>
      <c r="O842" s="832">
        <v>77.777763157894739</v>
      </c>
      <c r="P842" s="849">
        <v>37</v>
      </c>
      <c r="Q842" s="849">
        <v>2877.7900000000004</v>
      </c>
      <c r="R842" s="837">
        <v>0.4868442644444107</v>
      </c>
      <c r="S842" s="850">
        <v>77.778108108108114</v>
      </c>
    </row>
    <row r="843" spans="1:19" ht="14.4" customHeight="1" x14ac:dyDescent="0.3">
      <c r="A843" s="831"/>
      <c r="B843" s="832" t="s">
        <v>2242</v>
      </c>
      <c r="C843" s="832" t="s">
        <v>577</v>
      </c>
      <c r="D843" s="832" t="s">
        <v>1077</v>
      </c>
      <c r="E843" s="832" t="s">
        <v>2154</v>
      </c>
      <c r="F843" s="832" t="s">
        <v>2180</v>
      </c>
      <c r="G843" s="832" t="s">
        <v>2181</v>
      </c>
      <c r="H843" s="849"/>
      <c r="I843" s="849"/>
      <c r="J843" s="832"/>
      <c r="K843" s="832"/>
      <c r="L843" s="849">
        <v>114</v>
      </c>
      <c r="M843" s="849">
        <v>13299.99</v>
      </c>
      <c r="N843" s="832">
        <v>1</v>
      </c>
      <c r="O843" s="832">
        <v>116.66657894736842</v>
      </c>
      <c r="P843" s="849">
        <v>62</v>
      </c>
      <c r="Q843" s="849">
        <v>7233.33</v>
      </c>
      <c r="R843" s="837">
        <v>0.54385980741338902</v>
      </c>
      <c r="S843" s="850">
        <v>116.66661290322581</v>
      </c>
    </row>
    <row r="844" spans="1:19" ht="14.4" customHeight="1" x14ac:dyDescent="0.3">
      <c r="A844" s="831"/>
      <c r="B844" s="832" t="s">
        <v>2242</v>
      </c>
      <c r="C844" s="832" t="s">
        <v>577</v>
      </c>
      <c r="D844" s="832" t="s">
        <v>1077</v>
      </c>
      <c r="E844" s="832" t="s">
        <v>2154</v>
      </c>
      <c r="F844" s="832" t="s">
        <v>2184</v>
      </c>
      <c r="G844" s="832" t="s">
        <v>2185</v>
      </c>
      <c r="H844" s="849"/>
      <c r="I844" s="849"/>
      <c r="J844" s="832"/>
      <c r="K844" s="832"/>
      <c r="L844" s="849">
        <v>39</v>
      </c>
      <c r="M844" s="849">
        <v>8233.32</v>
      </c>
      <c r="N844" s="832">
        <v>1</v>
      </c>
      <c r="O844" s="832">
        <v>211.11076923076922</v>
      </c>
      <c r="P844" s="849">
        <v>22</v>
      </c>
      <c r="Q844" s="849">
        <v>4888.8899999999994</v>
      </c>
      <c r="R844" s="837">
        <v>0.59379326930084098</v>
      </c>
      <c r="S844" s="850">
        <v>222.2222727272727</v>
      </c>
    </row>
    <row r="845" spans="1:19" ht="14.4" customHeight="1" x14ac:dyDescent="0.3">
      <c r="A845" s="831"/>
      <c r="B845" s="832" t="s">
        <v>2242</v>
      </c>
      <c r="C845" s="832" t="s">
        <v>577</v>
      </c>
      <c r="D845" s="832" t="s">
        <v>1077</v>
      </c>
      <c r="E845" s="832" t="s">
        <v>2154</v>
      </c>
      <c r="F845" s="832" t="s">
        <v>2186</v>
      </c>
      <c r="G845" s="832" t="s">
        <v>2187</v>
      </c>
      <c r="H845" s="849"/>
      <c r="I845" s="849"/>
      <c r="J845" s="832"/>
      <c r="K845" s="832"/>
      <c r="L845" s="849">
        <v>70</v>
      </c>
      <c r="M845" s="849">
        <v>40833.33</v>
      </c>
      <c r="N845" s="832">
        <v>1</v>
      </c>
      <c r="O845" s="832">
        <v>583.33328571428569</v>
      </c>
      <c r="P845" s="849">
        <v>34</v>
      </c>
      <c r="Q845" s="849">
        <v>19833.32</v>
      </c>
      <c r="R845" s="837">
        <v>0.48571399883379579</v>
      </c>
      <c r="S845" s="850">
        <v>583.33294117647063</v>
      </c>
    </row>
    <row r="846" spans="1:19" ht="14.4" customHeight="1" x14ac:dyDescent="0.3">
      <c r="A846" s="831"/>
      <c r="B846" s="832" t="s">
        <v>2242</v>
      </c>
      <c r="C846" s="832" t="s">
        <v>577</v>
      </c>
      <c r="D846" s="832" t="s">
        <v>1077</v>
      </c>
      <c r="E846" s="832" t="s">
        <v>2154</v>
      </c>
      <c r="F846" s="832" t="s">
        <v>2188</v>
      </c>
      <c r="G846" s="832" t="s">
        <v>2189</v>
      </c>
      <c r="H846" s="849"/>
      <c r="I846" s="849"/>
      <c r="J846" s="832"/>
      <c r="K846" s="832"/>
      <c r="L846" s="849">
        <v>11</v>
      </c>
      <c r="M846" s="849">
        <v>5133.34</v>
      </c>
      <c r="N846" s="832">
        <v>1</v>
      </c>
      <c r="O846" s="832">
        <v>466.66727272727275</v>
      </c>
      <c r="P846" s="849"/>
      <c r="Q846" s="849"/>
      <c r="R846" s="837"/>
      <c r="S846" s="850"/>
    </row>
    <row r="847" spans="1:19" ht="14.4" customHeight="1" x14ac:dyDescent="0.3">
      <c r="A847" s="831"/>
      <c r="B847" s="832" t="s">
        <v>2242</v>
      </c>
      <c r="C847" s="832" t="s">
        <v>577</v>
      </c>
      <c r="D847" s="832" t="s">
        <v>1077</v>
      </c>
      <c r="E847" s="832" t="s">
        <v>2154</v>
      </c>
      <c r="F847" s="832" t="s">
        <v>2191</v>
      </c>
      <c r="G847" s="832" t="s">
        <v>2192</v>
      </c>
      <c r="H847" s="849"/>
      <c r="I847" s="849"/>
      <c r="J847" s="832"/>
      <c r="K847" s="832"/>
      <c r="L847" s="849"/>
      <c r="M847" s="849"/>
      <c r="N847" s="832"/>
      <c r="O847" s="832"/>
      <c r="P847" s="849">
        <v>1</v>
      </c>
      <c r="Q847" s="849">
        <v>666.67</v>
      </c>
      <c r="R847" s="837"/>
      <c r="S847" s="850">
        <v>666.67</v>
      </c>
    </row>
    <row r="848" spans="1:19" ht="14.4" customHeight="1" x14ac:dyDescent="0.3">
      <c r="A848" s="831"/>
      <c r="B848" s="832" t="s">
        <v>2242</v>
      </c>
      <c r="C848" s="832" t="s">
        <v>577</v>
      </c>
      <c r="D848" s="832" t="s">
        <v>1077</v>
      </c>
      <c r="E848" s="832" t="s">
        <v>2154</v>
      </c>
      <c r="F848" s="832" t="s">
        <v>2193</v>
      </c>
      <c r="G848" s="832" t="s">
        <v>2194</v>
      </c>
      <c r="H848" s="849"/>
      <c r="I848" s="849"/>
      <c r="J848" s="832"/>
      <c r="K848" s="832"/>
      <c r="L848" s="849">
        <v>54</v>
      </c>
      <c r="M848" s="849">
        <v>2700</v>
      </c>
      <c r="N848" s="832">
        <v>1</v>
      </c>
      <c r="O848" s="832">
        <v>50</v>
      </c>
      <c r="P848" s="849">
        <v>30</v>
      </c>
      <c r="Q848" s="849">
        <v>1833.3299999999997</v>
      </c>
      <c r="R848" s="837">
        <v>0.67901111111111101</v>
      </c>
      <c r="S848" s="850">
        <v>61.11099999999999</v>
      </c>
    </row>
    <row r="849" spans="1:19" ht="14.4" customHeight="1" x14ac:dyDescent="0.3">
      <c r="A849" s="831"/>
      <c r="B849" s="832" t="s">
        <v>2242</v>
      </c>
      <c r="C849" s="832" t="s">
        <v>577</v>
      </c>
      <c r="D849" s="832" t="s">
        <v>1077</v>
      </c>
      <c r="E849" s="832" t="s">
        <v>2154</v>
      </c>
      <c r="F849" s="832" t="s">
        <v>2197</v>
      </c>
      <c r="G849" s="832" t="s">
        <v>2198</v>
      </c>
      <c r="H849" s="849"/>
      <c r="I849" s="849"/>
      <c r="J849" s="832"/>
      <c r="K849" s="832"/>
      <c r="L849" s="849"/>
      <c r="M849" s="849"/>
      <c r="N849" s="832"/>
      <c r="O849" s="832"/>
      <c r="P849" s="849">
        <v>1</v>
      </c>
      <c r="Q849" s="849">
        <v>127.78</v>
      </c>
      <c r="R849" s="837"/>
      <c r="S849" s="850">
        <v>127.78</v>
      </c>
    </row>
    <row r="850" spans="1:19" ht="14.4" customHeight="1" x14ac:dyDescent="0.3">
      <c r="A850" s="831"/>
      <c r="B850" s="832" t="s">
        <v>2242</v>
      </c>
      <c r="C850" s="832" t="s">
        <v>577</v>
      </c>
      <c r="D850" s="832" t="s">
        <v>1077</v>
      </c>
      <c r="E850" s="832" t="s">
        <v>2154</v>
      </c>
      <c r="F850" s="832" t="s">
        <v>2245</v>
      </c>
      <c r="G850" s="832" t="s">
        <v>2246</v>
      </c>
      <c r="H850" s="849"/>
      <c r="I850" s="849"/>
      <c r="J850" s="832"/>
      <c r="K850" s="832"/>
      <c r="L850" s="849">
        <v>355</v>
      </c>
      <c r="M850" s="849">
        <v>0</v>
      </c>
      <c r="N850" s="832"/>
      <c r="O850" s="832">
        <v>0</v>
      </c>
      <c r="P850" s="849">
        <v>168</v>
      </c>
      <c r="Q850" s="849">
        <v>0</v>
      </c>
      <c r="R850" s="837"/>
      <c r="S850" s="850">
        <v>0</v>
      </c>
    </row>
    <row r="851" spans="1:19" ht="14.4" customHeight="1" x14ac:dyDescent="0.3">
      <c r="A851" s="831"/>
      <c r="B851" s="832" t="s">
        <v>2242</v>
      </c>
      <c r="C851" s="832" t="s">
        <v>577</v>
      </c>
      <c r="D851" s="832" t="s">
        <v>1077</v>
      </c>
      <c r="E851" s="832" t="s">
        <v>2154</v>
      </c>
      <c r="F851" s="832" t="s">
        <v>2213</v>
      </c>
      <c r="G851" s="832" t="s">
        <v>2214</v>
      </c>
      <c r="H851" s="849"/>
      <c r="I851" s="849"/>
      <c r="J851" s="832"/>
      <c r="K851" s="832"/>
      <c r="L851" s="849">
        <v>152</v>
      </c>
      <c r="M851" s="849">
        <v>14355.560000000001</v>
      </c>
      <c r="N851" s="832">
        <v>1</v>
      </c>
      <c r="O851" s="832">
        <v>94.444473684210536</v>
      </c>
      <c r="P851" s="849">
        <v>62</v>
      </c>
      <c r="Q851" s="849">
        <v>5855.57</v>
      </c>
      <c r="R851" s="837">
        <v>0.407895616750583</v>
      </c>
      <c r="S851" s="850">
        <v>94.444677419354832</v>
      </c>
    </row>
    <row r="852" spans="1:19" ht="14.4" customHeight="1" x14ac:dyDescent="0.3">
      <c r="A852" s="831"/>
      <c r="B852" s="832" t="s">
        <v>2242</v>
      </c>
      <c r="C852" s="832" t="s">
        <v>577</v>
      </c>
      <c r="D852" s="832" t="s">
        <v>1077</v>
      </c>
      <c r="E852" s="832" t="s">
        <v>2154</v>
      </c>
      <c r="F852" s="832" t="s">
        <v>2217</v>
      </c>
      <c r="G852" s="832" t="s">
        <v>2218</v>
      </c>
      <c r="H852" s="849"/>
      <c r="I852" s="849"/>
      <c r="J852" s="832"/>
      <c r="K852" s="832"/>
      <c r="L852" s="849">
        <v>34</v>
      </c>
      <c r="M852" s="849">
        <v>3286.6800000000003</v>
      </c>
      <c r="N852" s="832">
        <v>1</v>
      </c>
      <c r="O852" s="832">
        <v>96.667058823529416</v>
      </c>
      <c r="P852" s="849">
        <v>8</v>
      </c>
      <c r="Q852" s="849">
        <v>773.33</v>
      </c>
      <c r="R852" s="837">
        <v>0.23529214891623157</v>
      </c>
      <c r="S852" s="850">
        <v>96.666250000000005</v>
      </c>
    </row>
    <row r="853" spans="1:19" ht="14.4" customHeight="1" x14ac:dyDescent="0.3">
      <c r="A853" s="831"/>
      <c r="B853" s="832" t="s">
        <v>2242</v>
      </c>
      <c r="C853" s="832" t="s">
        <v>577</v>
      </c>
      <c r="D853" s="832" t="s">
        <v>1077</v>
      </c>
      <c r="E853" s="832" t="s">
        <v>2154</v>
      </c>
      <c r="F853" s="832" t="s">
        <v>2225</v>
      </c>
      <c r="G853" s="832" t="s">
        <v>2226</v>
      </c>
      <c r="H853" s="849"/>
      <c r="I853" s="849"/>
      <c r="J853" s="832"/>
      <c r="K853" s="832"/>
      <c r="L853" s="849">
        <v>11</v>
      </c>
      <c r="M853" s="849">
        <v>1283.3300000000002</v>
      </c>
      <c r="N853" s="832">
        <v>1</v>
      </c>
      <c r="O853" s="832">
        <v>116.66636363636366</v>
      </c>
      <c r="P853" s="849">
        <v>4</v>
      </c>
      <c r="Q853" s="849">
        <v>533.33000000000004</v>
      </c>
      <c r="R853" s="837">
        <v>0.41558289761791589</v>
      </c>
      <c r="S853" s="850">
        <v>133.33250000000001</v>
      </c>
    </row>
    <row r="854" spans="1:19" ht="14.4" customHeight="1" x14ac:dyDescent="0.3">
      <c r="A854" s="831"/>
      <c r="B854" s="832" t="s">
        <v>2242</v>
      </c>
      <c r="C854" s="832" t="s">
        <v>577</v>
      </c>
      <c r="D854" s="832" t="s">
        <v>1077</v>
      </c>
      <c r="E854" s="832" t="s">
        <v>2154</v>
      </c>
      <c r="F854" s="832" t="s">
        <v>2155</v>
      </c>
      <c r="G854" s="832" t="s">
        <v>2156</v>
      </c>
      <c r="H854" s="849"/>
      <c r="I854" s="849"/>
      <c r="J854" s="832"/>
      <c r="K854" s="832"/>
      <c r="L854" s="849">
        <v>364</v>
      </c>
      <c r="M854" s="849">
        <v>125377.79</v>
      </c>
      <c r="N854" s="832">
        <v>1</v>
      </c>
      <c r="O854" s="832">
        <v>344.444478021978</v>
      </c>
      <c r="P854" s="849">
        <v>172</v>
      </c>
      <c r="Q854" s="849">
        <v>59244.45</v>
      </c>
      <c r="R854" s="837">
        <v>0.47252747077452872</v>
      </c>
      <c r="S854" s="850">
        <v>344.44447674418603</v>
      </c>
    </row>
    <row r="855" spans="1:19" ht="14.4" customHeight="1" x14ac:dyDescent="0.3">
      <c r="A855" s="831"/>
      <c r="B855" s="832" t="s">
        <v>2242</v>
      </c>
      <c r="C855" s="832" t="s">
        <v>577</v>
      </c>
      <c r="D855" s="832" t="s">
        <v>1077</v>
      </c>
      <c r="E855" s="832" t="s">
        <v>2154</v>
      </c>
      <c r="F855" s="832" t="s">
        <v>2227</v>
      </c>
      <c r="G855" s="832" t="s">
        <v>2228</v>
      </c>
      <c r="H855" s="849"/>
      <c r="I855" s="849"/>
      <c r="J855" s="832"/>
      <c r="K855" s="832"/>
      <c r="L855" s="849">
        <v>1</v>
      </c>
      <c r="M855" s="849">
        <v>833.33</v>
      </c>
      <c r="N855" s="832">
        <v>1</v>
      </c>
      <c r="O855" s="832">
        <v>833.33</v>
      </c>
      <c r="P855" s="849">
        <v>1</v>
      </c>
      <c r="Q855" s="849">
        <v>833.33</v>
      </c>
      <c r="R855" s="837">
        <v>1</v>
      </c>
      <c r="S855" s="850">
        <v>833.33</v>
      </c>
    </row>
    <row r="856" spans="1:19" ht="14.4" customHeight="1" x14ac:dyDescent="0.3">
      <c r="A856" s="831"/>
      <c r="B856" s="832" t="s">
        <v>2242</v>
      </c>
      <c r="C856" s="832" t="s">
        <v>577</v>
      </c>
      <c r="D856" s="832" t="s">
        <v>2143</v>
      </c>
      <c r="E856" s="832" t="s">
        <v>2154</v>
      </c>
      <c r="F856" s="832" t="s">
        <v>2176</v>
      </c>
      <c r="G856" s="832" t="s">
        <v>2177</v>
      </c>
      <c r="H856" s="849"/>
      <c r="I856" s="849"/>
      <c r="J856" s="832"/>
      <c r="K856" s="832"/>
      <c r="L856" s="849">
        <v>12</v>
      </c>
      <c r="M856" s="849">
        <v>933.33</v>
      </c>
      <c r="N856" s="832">
        <v>1</v>
      </c>
      <c r="O856" s="832">
        <v>77.777500000000003</v>
      </c>
      <c r="P856" s="849">
        <v>7</v>
      </c>
      <c r="Q856" s="849">
        <v>544.45000000000005</v>
      </c>
      <c r="R856" s="837">
        <v>0.58334136907631817</v>
      </c>
      <c r="S856" s="850">
        <v>77.778571428571439</v>
      </c>
    </row>
    <row r="857" spans="1:19" ht="14.4" customHeight="1" x14ac:dyDescent="0.3">
      <c r="A857" s="831"/>
      <c r="B857" s="832" t="s">
        <v>2242</v>
      </c>
      <c r="C857" s="832" t="s">
        <v>577</v>
      </c>
      <c r="D857" s="832" t="s">
        <v>2143</v>
      </c>
      <c r="E857" s="832" t="s">
        <v>2154</v>
      </c>
      <c r="F857" s="832" t="s">
        <v>2180</v>
      </c>
      <c r="G857" s="832" t="s">
        <v>2181</v>
      </c>
      <c r="H857" s="849"/>
      <c r="I857" s="849"/>
      <c r="J857" s="832"/>
      <c r="K857" s="832"/>
      <c r="L857" s="849">
        <v>40</v>
      </c>
      <c r="M857" s="849">
        <v>4666.68</v>
      </c>
      <c r="N857" s="832">
        <v>1</v>
      </c>
      <c r="O857" s="832">
        <v>116.667</v>
      </c>
      <c r="P857" s="849">
        <v>47</v>
      </c>
      <c r="Q857" s="849">
        <v>5483.34</v>
      </c>
      <c r="R857" s="837">
        <v>1.1749980714340815</v>
      </c>
      <c r="S857" s="850">
        <v>116.6668085106383</v>
      </c>
    </row>
    <row r="858" spans="1:19" ht="14.4" customHeight="1" x14ac:dyDescent="0.3">
      <c r="A858" s="831"/>
      <c r="B858" s="832" t="s">
        <v>2242</v>
      </c>
      <c r="C858" s="832" t="s">
        <v>577</v>
      </c>
      <c r="D858" s="832" t="s">
        <v>2143</v>
      </c>
      <c r="E858" s="832" t="s">
        <v>2154</v>
      </c>
      <c r="F858" s="832" t="s">
        <v>2184</v>
      </c>
      <c r="G858" s="832" t="s">
        <v>2185</v>
      </c>
      <c r="H858" s="849"/>
      <c r="I858" s="849"/>
      <c r="J858" s="832"/>
      <c r="K858" s="832"/>
      <c r="L858" s="849">
        <v>25</v>
      </c>
      <c r="M858" s="849">
        <v>5277.7699999999995</v>
      </c>
      <c r="N858" s="832">
        <v>1</v>
      </c>
      <c r="O858" s="832">
        <v>211.11079999999998</v>
      </c>
      <c r="P858" s="849">
        <v>24</v>
      </c>
      <c r="Q858" s="849">
        <v>5333.33</v>
      </c>
      <c r="R858" s="837">
        <v>1.0105271734084662</v>
      </c>
      <c r="S858" s="850">
        <v>222.22208333333333</v>
      </c>
    </row>
    <row r="859" spans="1:19" ht="14.4" customHeight="1" x14ac:dyDescent="0.3">
      <c r="A859" s="831"/>
      <c r="B859" s="832" t="s">
        <v>2242</v>
      </c>
      <c r="C859" s="832" t="s">
        <v>577</v>
      </c>
      <c r="D859" s="832" t="s">
        <v>2143</v>
      </c>
      <c r="E859" s="832" t="s">
        <v>2154</v>
      </c>
      <c r="F859" s="832" t="s">
        <v>2186</v>
      </c>
      <c r="G859" s="832" t="s">
        <v>2187</v>
      </c>
      <c r="H859" s="849"/>
      <c r="I859" s="849"/>
      <c r="J859" s="832"/>
      <c r="K859" s="832"/>
      <c r="L859" s="849">
        <v>12</v>
      </c>
      <c r="M859" s="849">
        <v>6999.99</v>
      </c>
      <c r="N859" s="832">
        <v>1</v>
      </c>
      <c r="O859" s="832">
        <v>583.33249999999998</v>
      </c>
      <c r="P859" s="849">
        <v>5</v>
      </c>
      <c r="Q859" s="849">
        <v>2916.66</v>
      </c>
      <c r="R859" s="837">
        <v>0.41666630952329931</v>
      </c>
      <c r="S859" s="850">
        <v>583.33199999999999</v>
      </c>
    </row>
    <row r="860" spans="1:19" ht="14.4" customHeight="1" x14ac:dyDescent="0.3">
      <c r="A860" s="831"/>
      <c r="B860" s="832" t="s">
        <v>2242</v>
      </c>
      <c r="C860" s="832" t="s">
        <v>577</v>
      </c>
      <c r="D860" s="832" t="s">
        <v>2143</v>
      </c>
      <c r="E860" s="832" t="s">
        <v>2154</v>
      </c>
      <c r="F860" s="832" t="s">
        <v>2188</v>
      </c>
      <c r="G860" s="832" t="s">
        <v>2189</v>
      </c>
      <c r="H860" s="849"/>
      <c r="I860" s="849"/>
      <c r="J860" s="832"/>
      <c r="K860" s="832"/>
      <c r="L860" s="849">
        <v>2</v>
      </c>
      <c r="M860" s="849">
        <v>933.33</v>
      </c>
      <c r="N860" s="832">
        <v>1</v>
      </c>
      <c r="O860" s="832">
        <v>466.66500000000002</v>
      </c>
      <c r="P860" s="849">
        <v>3</v>
      </c>
      <c r="Q860" s="849">
        <v>1400</v>
      </c>
      <c r="R860" s="837">
        <v>1.5000053571619898</v>
      </c>
      <c r="S860" s="850">
        <v>466.66666666666669</v>
      </c>
    </row>
    <row r="861" spans="1:19" ht="14.4" customHeight="1" x14ac:dyDescent="0.3">
      <c r="A861" s="831"/>
      <c r="B861" s="832" t="s">
        <v>2242</v>
      </c>
      <c r="C861" s="832" t="s">
        <v>577</v>
      </c>
      <c r="D861" s="832" t="s">
        <v>2143</v>
      </c>
      <c r="E861" s="832" t="s">
        <v>2154</v>
      </c>
      <c r="F861" s="832" t="s">
        <v>2193</v>
      </c>
      <c r="G861" s="832" t="s">
        <v>2194</v>
      </c>
      <c r="H861" s="849"/>
      <c r="I861" s="849"/>
      <c r="J861" s="832"/>
      <c r="K861" s="832"/>
      <c r="L861" s="849">
        <v>44</v>
      </c>
      <c r="M861" s="849">
        <v>2200</v>
      </c>
      <c r="N861" s="832">
        <v>1</v>
      </c>
      <c r="O861" s="832">
        <v>50</v>
      </c>
      <c r="P861" s="849">
        <v>30</v>
      </c>
      <c r="Q861" s="849">
        <v>1833.33</v>
      </c>
      <c r="R861" s="837">
        <v>0.83333181818181812</v>
      </c>
      <c r="S861" s="850">
        <v>61.110999999999997</v>
      </c>
    </row>
    <row r="862" spans="1:19" ht="14.4" customHeight="1" x14ac:dyDescent="0.3">
      <c r="A862" s="831"/>
      <c r="B862" s="832" t="s">
        <v>2242</v>
      </c>
      <c r="C862" s="832" t="s">
        <v>577</v>
      </c>
      <c r="D862" s="832" t="s">
        <v>2143</v>
      </c>
      <c r="E862" s="832" t="s">
        <v>2154</v>
      </c>
      <c r="F862" s="832" t="s">
        <v>2245</v>
      </c>
      <c r="G862" s="832" t="s">
        <v>2246</v>
      </c>
      <c r="H862" s="849"/>
      <c r="I862" s="849"/>
      <c r="J862" s="832"/>
      <c r="K862" s="832"/>
      <c r="L862" s="849">
        <v>146</v>
      </c>
      <c r="M862" s="849">
        <v>0</v>
      </c>
      <c r="N862" s="832"/>
      <c r="O862" s="832">
        <v>0</v>
      </c>
      <c r="P862" s="849">
        <v>134</v>
      </c>
      <c r="Q862" s="849">
        <v>0</v>
      </c>
      <c r="R862" s="837"/>
      <c r="S862" s="850">
        <v>0</v>
      </c>
    </row>
    <row r="863" spans="1:19" ht="14.4" customHeight="1" x14ac:dyDescent="0.3">
      <c r="A863" s="831"/>
      <c r="B863" s="832" t="s">
        <v>2242</v>
      </c>
      <c r="C863" s="832" t="s">
        <v>577</v>
      </c>
      <c r="D863" s="832" t="s">
        <v>2143</v>
      </c>
      <c r="E863" s="832" t="s">
        <v>2154</v>
      </c>
      <c r="F863" s="832" t="s">
        <v>2209</v>
      </c>
      <c r="G863" s="832" t="s">
        <v>2210</v>
      </c>
      <c r="H863" s="849"/>
      <c r="I863" s="849"/>
      <c r="J863" s="832"/>
      <c r="K863" s="832"/>
      <c r="L863" s="849">
        <v>1</v>
      </c>
      <c r="M863" s="849">
        <v>77.78</v>
      </c>
      <c r="N863" s="832">
        <v>1</v>
      </c>
      <c r="O863" s="832">
        <v>77.78</v>
      </c>
      <c r="P863" s="849"/>
      <c r="Q863" s="849"/>
      <c r="R863" s="837"/>
      <c r="S863" s="850"/>
    </row>
    <row r="864" spans="1:19" ht="14.4" customHeight="1" x14ac:dyDescent="0.3">
      <c r="A864" s="831"/>
      <c r="B864" s="832" t="s">
        <v>2242</v>
      </c>
      <c r="C864" s="832" t="s">
        <v>577</v>
      </c>
      <c r="D864" s="832" t="s">
        <v>2143</v>
      </c>
      <c r="E864" s="832" t="s">
        <v>2154</v>
      </c>
      <c r="F864" s="832" t="s">
        <v>2213</v>
      </c>
      <c r="G864" s="832" t="s">
        <v>2214</v>
      </c>
      <c r="H864" s="849"/>
      <c r="I864" s="849"/>
      <c r="J864" s="832"/>
      <c r="K864" s="832"/>
      <c r="L864" s="849">
        <v>66</v>
      </c>
      <c r="M864" s="849">
        <v>6233.33</v>
      </c>
      <c r="N864" s="832">
        <v>1</v>
      </c>
      <c r="O864" s="832">
        <v>94.444393939393933</v>
      </c>
      <c r="P864" s="849">
        <v>40</v>
      </c>
      <c r="Q864" s="849">
        <v>3777.77</v>
      </c>
      <c r="R864" s="837">
        <v>0.60605968238485686</v>
      </c>
      <c r="S864" s="850">
        <v>94.444249999999997</v>
      </c>
    </row>
    <row r="865" spans="1:19" ht="14.4" customHeight="1" x14ac:dyDescent="0.3">
      <c r="A865" s="831"/>
      <c r="B865" s="832" t="s">
        <v>2242</v>
      </c>
      <c r="C865" s="832" t="s">
        <v>577</v>
      </c>
      <c r="D865" s="832" t="s">
        <v>2143</v>
      </c>
      <c r="E865" s="832" t="s">
        <v>2154</v>
      </c>
      <c r="F865" s="832" t="s">
        <v>2217</v>
      </c>
      <c r="G865" s="832" t="s">
        <v>2218</v>
      </c>
      <c r="H865" s="849"/>
      <c r="I865" s="849"/>
      <c r="J865" s="832"/>
      <c r="K865" s="832"/>
      <c r="L865" s="849">
        <v>9</v>
      </c>
      <c r="M865" s="849">
        <v>870.00999999999988</v>
      </c>
      <c r="N865" s="832">
        <v>1</v>
      </c>
      <c r="O865" s="832">
        <v>96.667777777777758</v>
      </c>
      <c r="P865" s="849">
        <v>15</v>
      </c>
      <c r="Q865" s="849">
        <v>1450</v>
      </c>
      <c r="R865" s="837">
        <v>1.6666475097987381</v>
      </c>
      <c r="S865" s="850">
        <v>96.666666666666671</v>
      </c>
    </row>
    <row r="866" spans="1:19" ht="14.4" customHeight="1" x14ac:dyDescent="0.3">
      <c r="A866" s="831"/>
      <c r="B866" s="832" t="s">
        <v>2242</v>
      </c>
      <c r="C866" s="832" t="s">
        <v>577</v>
      </c>
      <c r="D866" s="832" t="s">
        <v>2143</v>
      </c>
      <c r="E866" s="832" t="s">
        <v>2154</v>
      </c>
      <c r="F866" s="832" t="s">
        <v>2225</v>
      </c>
      <c r="G866" s="832" t="s">
        <v>2226</v>
      </c>
      <c r="H866" s="849"/>
      <c r="I866" s="849"/>
      <c r="J866" s="832"/>
      <c r="K866" s="832"/>
      <c r="L866" s="849">
        <v>9</v>
      </c>
      <c r="M866" s="849">
        <v>1050</v>
      </c>
      <c r="N866" s="832">
        <v>1</v>
      </c>
      <c r="O866" s="832">
        <v>116.66666666666667</v>
      </c>
      <c r="P866" s="849">
        <v>5</v>
      </c>
      <c r="Q866" s="849">
        <v>666.66000000000008</v>
      </c>
      <c r="R866" s="837">
        <v>0.63491428571428576</v>
      </c>
      <c r="S866" s="850">
        <v>133.33200000000002</v>
      </c>
    </row>
    <row r="867" spans="1:19" ht="14.4" customHeight="1" x14ac:dyDescent="0.3">
      <c r="A867" s="831"/>
      <c r="B867" s="832" t="s">
        <v>2242</v>
      </c>
      <c r="C867" s="832" t="s">
        <v>577</v>
      </c>
      <c r="D867" s="832" t="s">
        <v>2143</v>
      </c>
      <c r="E867" s="832" t="s">
        <v>2154</v>
      </c>
      <c r="F867" s="832" t="s">
        <v>2155</v>
      </c>
      <c r="G867" s="832" t="s">
        <v>2156</v>
      </c>
      <c r="H867" s="849"/>
      <c r="I867" s="849"/>
      <c r="J867" s="832"/>
      <c r="K867" s="832"/>
      <c r="L867" s="849">
        <v>160</v>
      </c>
      <c r="M867" s="849">
        <v>55111.11</v>
      </c>
      <c r="N867" s="832">
        <v>1</v>
      </c>
      <c r="O867" s="832">
        <v>344.44443749999999</v>
      </c>
      <c r="P867" s="849">
        <v>136</v>
      </c>
      <c r="Q867" s="849">
        <v>46844.44</v>
      </c>
      <c r="R867" s="837">
        <v>0.84999993649193428</v>
      </c>
      <c r="S867" s="850">
        <v>344.44441176470588</v>
      </c>
    </row>
    <row r="868" spans="1:19" ht="14.4" customHeight="1" x14ac:dyDescent="0.3">
      <c r="A868" s="831"/>
      <c r="B868" s="832" t="s">
        <v>2242</v>
      </c>
      <c r="C868" s="832" t="s">
        <v>577</v>
      </c>
      <c r="D868" s="832" t="s">
        <v>2147</v>
      </c>
      <c r="E868" s="832" t="s">
        <v>2154</v>
      </c>
      <c r="F868" s="832" t="s">
        <v>2176</v>
      </c>
      <c r="G868" s="832" t="s">
        <v>2177</v>
      </c>
      <c r="H868" s="849"/>
      <c r="I868" s="849"/>
      <c r="J868" s="832"/>
      <c r="K868" s="832"/>
      <c r="L868" s="849">
        <v>2</v>
      </c>
      <c r="M868" s="849">
        <v>155.56</v>
      </c>
      <c r="N868" s="832">
        <v>1</v>
      </c>
      <c r="O868" s="832">
        <v>77.78</v>
      </c>
      <c r="P868" s="849"/>
      <c r="Q868" s="849"/>
      <c r="R868" s="837"/>
      <c r="S868" s="850"/>
    </row>
    <row r="869" spans="1:19" ht="14.4" customHeight="1" x14ac:dyDescent="0.3">
      <c r="A869" s="831"/>
      <c r="B869" s="832" t="s">
        <v>2242</v>
      </c>
      <c r="C869" s="832" t="s">
        <v>577</v>
      </c>
      <c r="D869" s="832" t="s">
        <v>2147</v>
      </c>
      <c r="E869" s="832" t="s">
        <v>2154</v>
      </c>
      <c r="F869" s="832" t="s">
        <v>2180</v>
      </c>
      <c r="G869" s="832" t="s">
        <v>2181</v>
      </c>
      <c r="H869" s="849"/>
      <c r="I869" s="849"/>
      <c r="J869" s="832"/>
      <c r="K869" s="832"/>
      <c r="L869" s="849">
        <v>36</v>
      </c>
      <c r="M869" s="849">
        <v>4200</v>
      </c>
      <c r="N869" s="832">
        <v>1</v>
      </c>
      <c r="O869" s="832">
        <v>116.66666666666667</v>
      </c>
      <c r="P869" s="849"/>
      <c r="Q869" s="849"/>
      <c r="R869" s="837"/>
      <c r="S869" s="850"/>
    </row>
    <row r="870" spans="1:19" ht="14.4" customHeight="1" x14ac:dyDescent="0.3">
      <c r="A870" s="831"/>
      <c r="B870" s="832" t="s">
        <v>2242</v>
      </c>
      <c r="C870" s="832" t="s">
        <v>577</v>
      </c>
      <c r="D870" s="832" t="s">
        <v>2147</v>
      </c>
      <c r="E870" s="832" t="s">
        <v>2154</v>
      </c>
      <c r="F870" s="832" t="s">
        <v>2184</v>
      </c>
      <c r="G870" s="832" t="s">
        <v>2185</v>
      </c>
      <c r="H870" s="849"/>
      <c r="I870" s="849"/>
      <c r="J870" s="832"/>
      <c r="K870" s="832"/>
      <c r="L870" s="849">
        <v>18</v>
      </c>
      <c r="M870" s="849">
        <v>3799.9900000000007</v>
      </c>
      <c r="N870" s="832">
        <v>1</v>
      </c>
      <c r="O870" s="832">
        <v>211.11055555555561</v>
      </c>
      <c r="P870" s="849"/>
      <c r="Q870" s="849"/>
      <c r="R870" s="837"/>
      <c r="S870" s="850"/>
    </row>
    <row r="871" spans="1:19" ht="14.4" customHeight="1" x14ac:dyDescent="0.3">
      <c r="A871" s="831"/>
      <c r="B871" s="832" t="s">
        <v>2242</v>
      </c>
      <c r="C871" s="832" t="s">
        <v>577</v>
      </c>
      <c r="D871" s="832" t="s">
        <v>2147</v>
      </c>
      <c r="E871" s="832" t="s">
        <v>2154</v>
      </c>
      <c r="F871" s="832" t="s">
        <v>2186</v>
      </c>
      <c r="G871" s="832" t="s">
        <v>2187</v>
      </c>
      <c r="H871" s="849"/>
      <c r="I871" s="849"/>
      <c r="J871" s="832"/>
      <c r="K871" s="832"/>
      <c r="L871" s="849">
        <v>11</v>
      </c>
      <c r="M871" s="849">
        <v>6416.66</v>
      </c>
      <c r="N871" s="832">
        <v>1</v>
      </c>
      <c r="O871" s="832">
        <v>583.33272727272731</v>
      </c>
      <c r="P871" s="849"/>
      <c r="Q871" s="849"/>
      <c r="R871" s="837"/>
      <c r="S871" s="850"/>
    </row>
    <row r="872" spans="1:19" ht="14.4" customHeight="1" x14ac:dyDescent="0.3">
      <c r="A872" s="831"/>
      <c r="B872" s="832" t="s">
        <v>2242</v>
      </c>
      <c r="C872" s="832" t="s">
        <v>577</v>
      </c>
      <c r="D872" s="832" t="s">
        <v>2147</v>
      </c>
      <c r="E872" s="832" t="s">
        <v>2154</v>
      </c>
      <c r="F872" s="832" t="s">
        <v>2193</v>
      </c>
      <c r="G872" s="832" t="s">
        <v>2194</v>
      </c>
      <c r="H872" s="849"/>
      <c r="I872" s="849"/>
      <c r="J872" s="832"/>
      <c r="K872" s="832"/>
      <c r="L872" s="849">
        <v>33</v>
      </c>
      <c r="M872" s="849">
        <v>1650</v>
      </c>
      <c r="N872" s="832">
        <v>1</v>
      </c>
      <c r="O872" s="832">
        <v>50</v>
      </c>
      <c r="P872" s="849"/>
      <c r="Q872" s="849"/>
      <c r="R872" s="837"/>
      <c r="S872" s="850"/>
    </row>
    <row r="873" spans="1:19" ht="14.4" customHeight="1" x14ac:dyDescent="0.3">
      <c r="A873" s="831"/>
      <c r="B873" s="832" t="s">
        <v>2242</v>
      </c>
      <c r="C873" s="832" t="s">
        <v>577</v>
      </c>
      <c r="D873" s="832" t="s">
        <v>2147</v>
      </c>
      <c r="E873" s="832" t="s">
        <v>2154</v>
      </c>
      <c r="F873" s="832" t="s">
        <v>2245</v>
      </c>
      <c r="G873" s="832" t="s">
        <v>2246</v>
      </c>
      <c r="H873" s="849"/>
      <c r="I873" s="849"/>
      <c r="J873" s="832"/>
      <c r="K873" s="832"/>
      <c r="L873" s="849">
        <v>100</v>
      </c>
      <c r="M873" s="849">
        <v>0</v>
      </c>
      <c r="N873" s="832"/>
      <c r="O873" s="832">
        <v>0</v>
      </c>
      <c r="P873" s="849"/>
      <c r="Q873" s="849"/>
      <c r="R873" s="837"/>
      <c r="S873" s="850"/>
    </row>
    <row r="874" spans="1:19" ht="14.4" customHeight="1" x14ac:dyDescent="0.3">
      <c r="A874" s="831"/>
      <c r="B874" s="832" t="s">
        <v>2242</v>
      </c>
      <c r="C874" s="832" t="s">
        <v>577</v>
      </c>
      <c r="D874" s="832" t="s">
        <v>2147</v>
      </c>
      <c r="E874" s="832" t="s">
        <v>2154</v>
      </c>
      <c r="F874" s="832" t="s">
        <v>2213</v>
      </c>
      <c r="G874" s="832" t="s">
        <v>2214</v>
      </c>
      <c r="H874" s="849"/>
      <c r="I874" s="849"/>
      <c r="J874" s="832"/>
      <c r="K874" s="832"/>
      <c r="L874" s="849">
        <v>38</v>
      </c>
      <c r="M874" s="849">
        <v>3588.88</v>
      </c>
      <c r="N874" s="832">
        <v>1</v>
      </c>
      <c r="O874" s="832">
        <v>94.444210526315786</v>
      </c>
      <c r="P874" s="849"/>
      <c r="Q874" s="849"/>
      <c r="R874" s="837"/>
      <c r="S874" s="850"/>
    </row>
    <row r="875" spans="1:19" ht="14.4" customHeight="1" x14ac:dyDescent="0.3">
      <c r="A875" s="831"/>
      <c r="B875" s="832" t="s">
        <v>2242</v>
      </c>
      <c r="C875" s="832" t="s">
        <v>577</v>
      </c>
      <c r="D875" s="832" t="s">
        <v>2147</v>
      </c>
      <c r="E875" s="832" t="s">
        <v>2154</v>
      </c>
      <c r="F875" s="832" t="s">
        <v>2217</v>
      </c>
      <c r="G875" s="832" t="s">
        <v>2218</v>
      </c>
      <c r="H875" s="849"/>
      <c r="I875" s="849"/>
      <c r="J875" s="832"/>
      <c r="K875" s="832"/>
      <c r="L875" s="849">
        <v>11</v>
      </c>
      <c r="M875" s="849">
        <v>1063.33</v>
      </c>
      <c r="N875" s="832">
        <v>1</v>
      </c>
      <c r="O875" s="832">
        <v>96.666363636363627</v>
      </c>
      <c r="P875" s="849"/>
      <c r="Q875" s="849"/>
      <c r="R875" s="837"/>
      <c r="S875" s="850"/>
    </row>
    <row r="876" spans="1:19" ht="14.4" customHeight="1" x14ac:dyDescent="0.3">
      <c r="A876" s="831"/>
      <c r="B876" s="832" t="s">
        <v>2242</v>
      </c>
      <c r="C876" s="832" t="s">
        <v>577</v>
      </c>
      <c r="D876" s="832" t="s">
        <v>2147</v>
      </c>
      <c r="E876" s="832" t="s">
        <v>2154</v>
      </c>
      <c r="F876" s="832" t="s">
        <v>2225</v>
      </c>
      <c r="G876" s="832" t="s">
        <v>2226</v>
      </c>
      <c r="H876" s="849"/>
      <c r="I876" s="849"/>
      <c r="J876" s="832"/>
      <c r="K876" s="832"/>
      <c r="L876" s="849">
        <v>7</v>
      </c>
      <c r="M876" s="849">
        <v>816.67000000000007</v>
      </c>
      <c r="N876" s="832">
        <v>1</v>
      </c>
      <c r="O876" s="832">
        <v>116.66714285714286</v>
      </c>
      <c r="P876" s="849"/>
      <c r="Q876" s="849"/>
      <c r="R876" s="837"/>
      <c r="S876" s="850"/>
    </row>
    <row r="877" spans="1:19" ht="14.4" customHeight="1" x14ac:dyDescent="0.3">
      <c r="A877" s="831"/>
      <c r="B877" s="832" t="s">
        <v>2242</v>
      </c>
      <c r="C877" s="832" t="s">
        <v>577</v>
      </c>
      <c r="D877" s="832" t="s">
        <v>2147</v>
      </c>
      <c r="E877" s="832" t="s">
        <v>2154</v>
      </c>
      <c r="F877" s="832" t="s">
        <v>2155</v>
      </c>
      <c r="G877" s="832" t="s">
        <v>2156</v>
      </c>
      <c r="H877" s="849"/>
      <c r="I877" s="849"/>
      <c r="J877" s="832"/>
      <c r="K877" s="832"/>
      <c r="L877" s="849">
        <v>108</v>
      </c>
      <c r="M877" s="849">
        <v>37200.009999999995</v>
      </c>
      <c r="N877" s="832">
        <v>1</v>
      </c>
      <c r="O877" s="832">
        <v>344.44453703703698</v>
      </c>
      <c r="P877" s="849"/>
      <c r="Q877" s="849"/>
      <c r="R877" s="837"/>
      <c r="S877" s="850"/>
    </row>
    <row r="878" spans="1:19" ht="14.4" customHeight="1" x14ac:dyDescent="0.3">
      <c r="A878" s="831"/>
      <c r="B878" s="832" t="s">
        <v>2242</v>
      </c>
      <c r="C878" s="832" t="s">
        <v>577</v>
      </c>
      <c r="D878" s="832" t="s">
        <v>1105</v>
      </c>
      <c r="E878" s="832" t="s">
        <v>2154</v>
      </c>
      <c r="F878" s="832" t="s">
        <v>2176</v>
      </c>
      <c r="G878" s="832" t="s">
        <v>2177</v>
      </c>
      <c r="H878" s="849">
        <v>6</v>
      </c>
      <c r="I878" s="849">
        <v>466.68</v>
      </c>
      <c r="J878" s="832">
        <v>0.40001028568489805</v>
      </c>
      <c r="K878" s="832">
        <v>77.78</v>
      </c>
      <c r="L878" s="849">
        <v>15</v>
      </c>
      <c r="M878" s="849">
        <v>1166.67</v>
      </c>
      <c r="N878" s="832">
        <v>1</v>
      </c>
      <c r="O878" s="832">
        <v>77.778000000000006</v>
      </c>
      <c r="P878" s="849">
        <v>20</v>
      </c>
      <c r="Q878" s="849">
        <v>1555.56</v>
      </c>
      <c r="R878" s="837">
        <v>1.3333333333333333</v>
      </c>
      <c r="S878" s="850">
        <v>77.777999999999992</v>
      </c>
    </row>
    <row r="879" spans="1:19" ht="14.4" customHeight="1" x14ac:dyDescent="0.3">
      <c r="A879" s="831"/>
      <c r="B879" s="832" t="s">
        <v>2242</v>
      </c>
      <c r="C879" s="832" t="s">
        <v>577</v>
      </c>
      <c r="D879" s="832" t="s">
        <v>1105</v>
      </c>
      <c r="E879" s="832" t="s">
        <v>2154</v>
      </c>
      <c r="F879" s="832" t="s">
        <v>2178</v>
      </c>
      <c r="G879" s="832" t="s">
        <v>2179</v>
      </c>
      <c r="H879" s="849"/>
      <c r="I879" s="849"/>
      <c r="J879" s="832"/>
      <c r="K879" s="832"/>
      <c r="L879" s="849">
        <v>1</v>
      </c>
      <c r="M879" s="849">
        <v>250</v>
      </c>
      <c r="N879" s="832">
        <v>1</v>
      </c>
      <c r="O879" s="832">
        <v>250</v>
      </c>
      <c r="P879" s="849"/>
      <c r="Q879" s="849"/>
      <c r="R879" s="837"/>
      <c r="S879" s="850"/>
    </row>
    <row r="880" spans="1:19" ht="14.4" customHeight="1" x14ac:dyDescent="0.3">
      <c r="A880" s="831"/>
      <c r="B880" s="832" t="s">
        <v>2242</v>
      </c>
      <c r="C880" s="832" t="s">
        <v>577</v>
      </c>
      <c r="D880" s="832" t="s">
        <v>1105</v>
      </c>
      <c r="E880" s="832" t="s">
        <v>2154</v>
      </c>
      <c r="F880" s="832" t="s">
        <v>2180</v>
      </c>
      <c r="G880" s="832" t="s">
        <v>2181</v>
      </c>
      <c r="H880" s="849">
        <v>43</v>
      </c>
      <c r="I880" s="849">
        <v>5016.67</v>
      </c>
      <c r="J880" s="832">
        <v>0.74138053337983589</v>
      </c>
      <c r="K880" s="832">
        <v>116.66674418604651</v>
      </c>
      <c r="L880" s="849">
        <v>58</v>
      </c>
      <c r="M880" s="849">
        <v>6766.66</v>
      </c>
      <c r="N880" s="832">
        <v>1</v>
      </c>
      <c r="O880" s="832">
        <v>116.66655172413793</v>
      </c>
      <c r="P880" s="849">
        <v>52</v>
      </c>
      <c r="Q880" s="849">
        <v>6066.67</v>
      </c>
      <c r="R880" s="837">
        <v>0.89655310005231537</v>
      </c>
      <c r="S880" s="850">
        <v>116.66673076923077</v>
      </c>
    </row>
    <row r="881" spans="1:19" ht="14.4" customHeight="1" x14ac:dyDescent="0.3">
      <c r="A881" s="831"/>
      <c r="B881" s="832" t="s">
        <v>2242</v>
      </c>
      <c r="C881" s="832" t="s">
        <v>577</v>
      </c>
      <c r="D881" s="832" t="s">
        <v>1105</v>
      </c>
      <c r="E881" s="832" t="s">
        <v>2154</v>
      </c>
      <c r="F881" s="832" t="s">
        <v>2184</v>
      </c>
      <c r="G881" s="832" t="s">
        <v>2185</v>
      </c>
      <c r="H881" s="849">
        <v>35</v>
      </c>
      <c r="I881" s="849">
        <v>7388.88</v>
      </c>
      <c r="J881" s="832">
        <v>0.97222233187148921</v>
      </c>
      <c r="K881" s="832">
        <v>211.11085714285716</v>
      </c>
      <c r="L881" s="849">
        <v>36</v>
      </c>
      <c r="M881" s="849">
        <v>7599.9900000000007</v>
      </c>
      <c r="N881" s="832">
        <v>1</v>
      </c>
      <c r="O881" s="832">
        <v>211.11083333333335</v>
      </c>
      <c r="P881" s="849">
        <v>38</v>
      </c>
      <c r="Q881" s="849">
        <v>8444.44</v>
      </c>
      <c r="R881" s="837">
        <v>1.1111119883052478</v>
      </c>
      <c r="S881" s="850">
        <v>222.22210526315791</v>
      </c>
    </row>
    <row r="882" spans="1:19" ht="14.4" customHeight="1" x14ac:dyDescent="0.3">
      <c r="A882" s="831"/>
      <c r="B882" s="832" t="s">
        <v>2242</v>
      </c>
      <c r="C882" s="832" t="s">
        <v>577</v>
      </c>
      <c r="D882" s="832" t="s">
        <v>1105</v>
      </c>
      <c r="E882" s="832" t="s">
        <v>2154</v>
      </c>
      <c r="F882" s="832" t="s">
        <v>2186</v>
      </c>
      <c r="G882" s="832" t="s">
        <v>2187</v>
      </c>
      <c r="H882" s="849">
        <v>6</v>
      </c>
      <c r="I882" s="849">
        <v>3500</v>
      </c>
      <c r="J882" s="832">
        <v>0.54545426210168202</v>
      </c>
      <c r="K882" s="832">
        <v>583.33333333333337</v>
      </c>
      <c r="L882" s="849">
        <v>11</v>
      </c>
      <c r="M882" s="849">
        <v>6416.67</v>
      </c>
      <c r="N882" s="832">
        <v>1</v>
      </c>
      <c r="O882" s="832">
        <v>583.3336363636364</v>
      </c>
      <c r="P882" s="849">
        <v>11</v>
      </c>
      <c r="Q882" s="849">
        <v>6416.67</v>
      </c>
      <c r="R882" s="837">
        <v>1</v>
      </c>
      <c r="S882" s="850">
        <v>583.3336363636364</v>
      </c>
    </row>
    <row r="883" spans="1:19" ht="14.4" customHeight="1" x14ac:dyDescent="0.3">
      <c r="A883" s="831"/>
      <c r="B883" s="832" t="s">
        <v>2242</v>
      </c>
      <c r="C883" s="832" t="s">
        <v>577</v>
      </c>
      <c r="D883" s="832" t="s">
        <v>1105</v>
      </c>
      <c r="E883" s="832" t="s">
        <v>2154</v>
      </c>
      <c r="F883" s="832" t="s">
        <v>2188</v>
      </c>
      <c r="G883" s="832" t="s">
        <v>2189</v>
      </c>
      <c r="H883" s="849">
        <v>2</v>
      </c>
      <c r="I883" s="849">
        <v>933.34</v>
      </c>
      <c r="J883" s="832"/>
      <c r="K883" s="832">
        <v>466.67</v>
      </c>
      <c r="L883" s="849"/>
      <c r="M883" s="849"/>
      <c r="N883" s="832"/>
      <c r="O883" s="832"/>
      <c r="P883" s="849">
        <v>3</v>
      </c>
      <c r="Q883" s="849">
        <v>1400.01</v>
      </c>
      <c r="R883" s="837"/>
      <c r="S883" s="850">
        <v>466.67</v>
      </c>
    </row>
    <row r="884" spans="1:19" ht="14.4" customHeight="1" x14ac:dyDescent="0.3">
      <c r="A884" s="831"/>
      <c r="B884" s="832" t="s">
        <v>2242</v>
      </c>
      <c r="C884" s="832" t="s">
        <v>577</v>
      </c>
      <c r="D884" s="832" t="s">
        <v>1105</v>
      </c>
      <c r="E884" s="832" t="s">
        <v>2154</v>
      </c>
      <c r="F884" s="832" t="s">
        <v>2190</v>
      </c>
      <c r="G884" s="832" t="s">
        <v>2189</v>
      </c>
      <c r="H884" s="849"/>
      <c r="I884" s="849"/>
      <c r="J884" s="832"/>
      <c r="K884" s="832"/>
      <c r="L884" s="849"/>
      <c r="M884" s="849"/>
      <c r="N884" s="832"/>
      <c r="O884" s="832"/>
      <c r="P884" s="849">
        <v>1</v>
      </c>
      <c r="Q884" s="849">
        <v>1000</v>
      </c>
      <c r="R884" s="837"/>
      <c r="S884" s="850">
        <v>1000</v>
      </c>
    </row>
    <row r="885" spans="1:19" ht="14.4" customHeight="1" x14ac:dyDescent="0.3">
      <c r="A885" s="831"/>
      <c r="B885" s="832" t="s">
        <v>2242</v>
      </c>
      <c r="C885" s="832" t="s">
        <v>577</v>
      </c>
      <c r="D885" s="832" t="s">
        <v>1105</v>
      </c>
      <c r="E885" s="832" t="s">
        <v>2154</v>
      </c>
      <c r="F885" s="832" t="s">
        <v>2191</v>
      </c>
      <c r="G885" s="832" t="s">
        <v>2192</v>
      </c>
      <c r="H885" s="849"/>
      <c r="I885" s="849"/>
      <c r="J885" s="832"/>
      <c r="K885" s="832"/>
      <c r="L885" s="849"/>
      <c r="M885" s="849"/>
      <c r="N885" s="832"/>
      <c r="O885" s="832"/>
      <c r="P885" s="849">
        <v>1</v>
      </c>
      <c r="Q885" s="849">
        <v>666.67</v>
      </c>
      <c r="R885" s="837"/>
      <c r="S885" s="850">
        <v>666.67</v>
      </c>
    </row>
    <row r="886" spans="1:19" ht="14.4" customHeight="1" x14ac:dyDescent="0.3">
      <c r="A886" s="831"/>
      <c r="B886" s="832" t="s">
        <v>2242</v>
      </c>
      <c r="C886" s="832" t="s">
        <v>577</v>
      </c>
      <c r="D886" s="832" t="s">
        <v>1105</v>
      </c>
      <c r="E886" s="832" t="s">
        <v>2154</v>
      </c>
      <c r="F886" s="832" t="s">
        <v>2193</v>
      </c>
      <c r="G886" s="832" t="s">
        <v>2194</v>
      </c>
      <c r="H886" s="849">
        <v>22</v>
      </c>
      <c r="I886" s="849">
        <v>1100</v>
      </c>
      <c r="J886" s="832">
        <v>0.88</v>
      </c>
      <c r="K886" s="832">
        <v>50</v>
      </c>
      <c r="L886" s="849">
        <v>25</v>
      </c>
      <c r="M886" s="849">
        <v>1250</v>
      </c>
      <c r="N886" s="832">
        <v>1</v>
      </c>
      <c r="O886" s="832">
        <v>50</v>
      </c>
      <c r="P886" s="849">
        <v>34</v>
      </c>
      <c r="Q886" s="849">
        <v>2077.7799999999997</v>
      </c>
      <c r="R886" s="837">
        <v>1.6622239999999997</v>
      </c>
      <c r="S886" s="850">
        <v>61.111176470588227</v>
      </c>
    </row>
    <row r="887" spans="1:19" ht="14.4" customHeight="1" x14ac:dyDescent="0.3">
      <c r="A887" s="831"/>
      <c r="B887" s="832" t="s">
        <v>2242</v>
      </c>
      <c r="C887" s="832" t="s">
        <v>577</v>
      </c>
      <c r="D887" s="832" t="s">
        <v>1105</v>
      </c>
      <c r="E887" s="832" t="s">
        <v>2154</v>
      </c>
      <c r="F887" s="832" t="s">
        <v>2243</v>
      </c>
      <c r="G887" s="832" t="s">
        <v>2244</v>
      </c>
      <c r="H887" s="849"/>
      <c r="I887" s="849"/>
      <c r="J887" s="832"/>
      <c r="K887" s="832"/>
      <c r="L887" s="849"/>
      <c r="M887" s="849"/>
      <c r="N887" s="832"/>
      <c r="O887" s="832"/>
      <c r="P887" s="849">
        <v>1</v>
      </c>
      <c r="Q887" s="849">
        <v>0</v>
      </c>
      <c r="R887" s="837"/>
      <c r="S887" s="850">
        <v>0</v>
      </c>
    </row>
    <row r="888" spans="1:19" ht="14.4" customHeight="1" x14ac:dyDescent="0.3">
      <c r="A888" s="831"/>
      <c r="B888" s="832" t="s">
        <v>2242</v>
      </c>
      <c r="C888" s="832" t="s">
        <v>577</v>
      </c>
      <c r="D888" s="832" t="s">
        <v>1105</v>
      </c>
      <c r="E888" s="832" t="s">
        <v>2154</v>
      </c>
      <c r="F888" s="832" t="s">
        <v>2201</v>
      </c>
      <c r="G888" s="832" t="s">
        <v>2202</v>
      </c>
      <c r="H888" s="849"/>
      <c r="I888" s="849"/>
      <c r="J888" s="832"/>
      <c r="K888" s="832"/>
      <c r="L888" s="849">
        <v>1</v>
      </c>
      <c r="M888" s="849">
        <v>305.56</v>
      </c>
      <c r="N888" s="832">
        <v>1</v>
      </c>
      <c r="O888" s="832">
        <v>305.56</v>
      </c>
      <c r="P888" s="849"/>
      <c r="Q888" s="849"/>
      <c r="R888" s="837"/>
      <c r="S888" s="850"/>
    </row>
    <row r="889" spans="1:19" ht="14.4" customHeight="1" x14ac:dyDescent="0.3">
      <c r="A889" s="831"/>
      <c r="B889" s="832" t="s">
        <v>2242</v>
      </c>
      <c r="C889" s="832" t="s">
        <v>577</v>
      </c>
      <c r="D889" s="832" t="s">
        <v>1105</v>
      </c>
      <c r="E889" s="832" t="s">
        <v>2154</v>
      </c>
      <c r="F889" s="832" t="s">
        <v>2245</v>
      </c>
      <c r="G889" s="832" t="s">
        <v>2246</v>
      </c>
      <c r="H889" s="849">
        <v>114</v>
      </c>
      <c r="I889" s="849">
        <v>0</v>
      </c>
      <c r="J889" s="832"/>
      <c r="K889" s="832">
        <v>0</v>
      </c>
      <c r="L889" s="849">
        <v>138</v>
      </c>
      <c r="M889" s="849">
        <v>0</v>
      </c>
      <c r="N889" s="832"/>
      <c r="O889" s="832">
        <v>0</v>
      </c>
      <c r="P889" s="849">
        <v>155</v>
      </c>
      <c r="Q889" s="849">
        <v>0</v>
      </c>
      <c r="R889" s="837"/>
      <c r="S889" s="850">
        <v>0</v>
      </c>
    </row>
    <row r="890" spans="1:19" ht="14.4" customHeight="1" x14ac:dyDescent="0.3">
      <c r="A890" s="831"/>
      <c r="B890" s="832" t="s">
        <v>2242</v>
      </c>
      <c r="C890" s="832" t="s">
        <v>577</v>
      </c>
      <c r="D890" s="832" t="s">
        <v>1105</v>
      </c>
      <c r="E890" s="832" t="s">
        <v>2154</v>
      </c>
      <c r="F890" s="832" t="s">
        <v>2207</v>
      </c>
      <c r="G890" s="832" t="s">
        <v>2208</v>
      </c>
      <c r="H890" s="849"/>
      <c r="I890" s="849"/>
      <c r="J890" s="832"/>
      <c r="K890" s="832"/>
      <c r="L890" s="849"/>
      <c r="M890" s="849"/>
      <c r="N890" s="832"/>
      <c r="O890" s="832"/>
      <c r="P890" s="849">
        <v>1</v>
      </c>
      <c r="Q890" s="849">
        <v>58.89</v>
      </c>
      <c r="R890" s="837"/>
      <c r="S890" s="850">
        <v>58.89</v>
      </c>
    </row>
    <row r="891" spans="1:19" ht="14.4" customHeight="1" x14ac:dyDescent="0.3">
      <c r="A891" s="831"/>
      <c r="B891" s="832" t="s">
        <v>2242</v>
      </c>
      <c r="C891" s="832" t="s">
        <v>577</v>
      </c>
      <c r="D891" s="832" t="s">
        <v>1105</v>
      </c>
      <c r="E891" s="832" t="s">
        <v>2154</v>
      </c>
      <c r="F891" s="832" t="s">
        <v>2209</v>
      </c>
      <c r="G891" s="832" t="s">
        <v>2210</v>
      </c>
      <c r="H891" s="849"/>
      <c r="I891" s="849"/>
      <c r="J891" s="832"/>
      <c r="K891" s="832"/>
      <c r="L891" s="849">
        <v>2</v>
      </c>
      <c r="M891" s="849">
        <v>155.56</v>
      </c>
      <c r="N891" s="832">
        <v>1</v>
      </c>
      <c r="O891" s="832">
        <v>77.78</v>
      </c>
      <c r="P891" s="849">
        <v>1</v>
      </c>
      <c r="Q891" s="849">
        <v>77.78</v>
      </c>
      <c r="R891" s="837">
        <v>0.5</v>
      </c>
      <c r="S891" s="850">
        <v>77.78</v>
      </c>
    </row>
    <row r="892" spans="1:19" ht="14.4" customHeight="1" x14ac:dyDescent="0.3">
      <c r="A892" s="831"/>
      <c r="B892" s="832" t="s">
        <v>2242</v>
      </c>
      <c r="C892" s="832" t="s">
        <v>577</v>
      </c>
      <c r="D892" s="832" t="s">
        <v>1105</v>
      </c>
      <c r="E892" s="832" t="s">
        <v>2154</v>
      </c>
      <c r="F892" s="832" t="s">
        <v>2213</v>
      </c>
      <c r="G892" s="832" t="s">
        <v>2214</v>
      </c>
      <c r="H892" s="849">
        <v>28</v>
      </c>
      <c r="I892" s="849">
        <v>2644.4300000000003</v>
      </c>
      <c r="J892" s="832">
        <v>0.6829217272734317</v>
      </c>
      <c r="K892" s="832">
        <v>94.443928571428586</v>
      </c>
      <c r="L892" s="849">
        <v>41</v>
      </c>
      <c r="M892" s="849">
        <v>3872.2299999999996</v>
      </c>
      <c r="N892" s="832">
        <v>1</v>
      </c>
      <c r="O892" s="832">
        <v>94.444634146341457</v>
      </c>
      <c r="P892" s="849">
        <v>51</v>
      </c>
      <c r="Q892" s="849">
        <v>4816.66</v>
      </c>
      <c r="R892" s="837">
        <v>1.2438982188558014</v>
      </c>
      <c r="S892" s="850">
        <v>94.44431372549019</v>
      </c>
    </row>
    <row r="893" spans="1:19" ht="14.4" customHeight="1" x14ac:dyDescent="0.3">
      <c r="A893" s="831"/>
      <c r="B893" s="832" t="s">
        <v>2242</v>
      </c>
      <c r="C893" s="832" t="s">
        <v>577</v>
      </c>
      <c r="D893" s="832" t="s">
        <v>1105</v>
      </c>
      <c r="E893" s="832" t="s">
        <v>2154</v>
      </c>
      <c r="F893" s="832" t="s">
        <v>2217</v>
      </c>
      <c r="G893" s="832" t="s">
        <v>2218</v>
      </c>
      <c r="H893" s="849">
        <v>3</v>
      </c>
      <c r="I893" s="849">
        <v>290.01</v>
      </c>
      <c r="J893" s="832">
        <v>0.27273753209257712</v>
      </c>
      <c r="K893" s="832">
        <v>96.67</v>
      </c>
      <c r="L893" s="849">
        <v>11</v>
      </c>
      <c r="M893" s="849">
        <v>1063.33</v>
      </c>
      <c r="N893" s="832">
        <v>1</v>
      </c>
      <c r="O893" s="832">
        <v>96.666363636363627</v>
      </c>
      <c r="P893" s="849">
        <v>11</v>
      </c>
      <c r="Q893" s="849">
        <v>1063.3499999999999</v>
      </c>
      <c r="R893" s="837">
        <v>1.0000188088363913</v>
      </c>
      <c r="S893" s="850">
        <v>96.668181818181807</v>
      </c>
    </row>
    <row r="894" spans="1:19" ht="14.4" customHeight="1" x14ac:dyDescent="0.3">
      <c r="A894" s="831"/>
      <c r="B894" s="832" t="s">
        <v>2242</v>
      </c>
      <c r="C894" s="832" t="s">
        <v>577</v>
      </c>
      <c r="D894" s="832" t="s">
        <v>1105</v>
      </c>
      <c r="E894" s="832" t="s">
        <v>2154</v>
      </c>
      <c r="F894" s="832" t="s">
        <v>2223</v>
      </c>
      <c r="G894" s="832" t="s">
        <v>2224</v>
      </c>
      <c r="H894" s="849"/>
      <c r="I894" s="849"/>
      <c r="J894" s="832"/>
      <c r="K894" s="832"/>
      <c r="L894" s="849"/>
      <c r="M894" s="849"/>
      <c r="N894" s="832"/>
      <c r="O894" s="832"/>
      <c r="P894" s="849">
        <v>1</v>
      </c>
      <c r="Q894" s="849">
        <v>466.67</v>
      </c>
      <c r="R894" s="837"/>
      <c r="S894" s="850">
        <v>466.67</v>
      </c>
    </row>
    <row r="895" spans="1:19" ht="14.4" customHeight="1" x14ac:dyDescent="0.3">
      <c r="A895" s="831"/>
      <c r="B895" s="832" t="s">
        <v>2242</v>
      </c>
      <c r="C895" s="832" t="s">
        <v>577</v>
      </c>
      <c r="D895" s="832" t="s">
        <v>1105</v>
      </c>
      <c r="E895" s="832" t="s">
        <v>2154</v>
      </c>
      <c r="F895" s="832" t="s">
        <v>2225</v>
      </c>
      <c r="G895" s="832" t="s">
        <v>2226</v>
      </c>
      <c r="H895" s="849">
        <v>12</v>
      </c>
      <c r="I895" s="849">
        <v>1400.0000000000002</v>
      </c>
      <c r="J895" s="832">
        <v>1.3333206350415712</v>
      </c>
      <c r="K895" s="832">
        <v>116.66666666666669</v>
      </c>
      <c r="L895" s="849">
        <v>9</v>
      </c>
      <c r="M895" s="849">
        <v>1050.01</v>
      </c>
      <c r="N895" s="832">
        <v>1</v>
      </c>
      <c r="O895" s="832">
        <v>116.66777777777777</v>
      </c>
      <c r="P895" s="849">
        <v>18</v>
      </c>
      <c r="Q895" s="849">
        <v>2399.9900000000002</v>
      </c>
      <c r="R895" s="837">
        <v>2.2856829934953002</v>
      </c>
      <c r="S895" s="850">
        <v>133.33277777777778</v>
      </c>
    </row>
    <row r="896" spans="1:19" ht="14.4" customHeight="1" x14ac:dyDescent="0.3">
      <c r="A896" s="831"/>
      <c r="B896" s="832" t="s">
        <v>2242</v>
      </c>
      <c r="C896" s="832" t="s">
        <v>577</v>
      </c>
      <c r="D896" s="832" t="s">
        <v>1105</v>
      </c>
      <c r="E896" s="832" t="s">
        <v>2154</v>
      </c>
      <c r="F896" s="832" t="s">
        <v>2155</v>
      </c>
      <c r="G896" s="832" t="s">
        <v>2156</v>
      </c>
      <c r="H896" s="849">
        <v>118</v>
      </c>
      <c r="I896" s="849">
        <v>40644.44</v>
      </c>
      <c r="J896" s="832">
        <v>0.79729717535757738</v>
      </c>
      <c r="K896" s="832">
        <v>344.44440677966105</v>
      </c>
      <c r="L896" s="849">
        <v>148</v>
      </c>
      <c r="M896" s="849">
        <v>50977.78</v>
      </c>
      <c r="N896" s="832">
        <v>1</v>
      </c>
      <c r="O896" s="832">
        <v>344.44445945945944</v>
      </c>
      <c r="P896" s="849">
        <v>159</v>
      </c>
      <c r="Q896" s="849">
        <v>54766.67</v>
      </c>
      <c r="R896" s="837">
        <v>1.0743243428803686</v>
      </c>
      <c r="S896" s="850">
        <v>344.444465408805</v>
      </c>
    </row>
    <row r="897" spans="1:19" ht="14.4" customHeight="1" x14ac:dyDescent="0.3">
      <c r="A897" s="831"/>
      <c r="B897" s="832" t="s">
        <v>2242</v>
      </c>
      <c r="C897" s="832" t="s">
        <v>577</v>
      </c>
      <c r="D897" s="832" t="s">
        <v>1075</v>
      </c>
      <c r="E897" s="832" t="s">
        <v>2154</v>
      </c>
      <c r="F897" s="832" t="s">
        <v>2176</v>
      </c>
      <c r="G897" s="832" t="s">
        <v>2177</v>
      </c>
      <c r="H897" s="849"/>
      <c r="I897" s="849"/>
      <c r="J897" s="832"/>
      <c r="K897" s="832"/>
      <c r="L897" s="849"/>
      <c r="M897" s="849"/>
      <c r="N897" s="832"/>
      <c r="O897" s="832"/>
      <c r="P897" s="849">
        <v>48</v>
      </c>
      <c r="Q897" s="849">
        <v>3733.34</v>
      </c>
      <c r="R897" s="837"/>
      <c r="S897" s="850">
        <v>77.77791666666667</v>
      </c>
    </row>
    <row r="898" spans="1:19" ht="14.4" customHeight="1" x14ac:dyDescent="0.3">
      <c r="A898" s="831"/>
      <c r="B898" s="832" t="s">
        <v>2242</v>
      </c>
      <c r="C898" s="832" t="s">
        <v>577</v>
      </c>
      <c r="D898" s="832" t="s">
        <v>1075</v>
      </c>
      <c r="E898" s="832" t="s">
        <v>2154</v>
      </c>
      <c r="F898" s="832" t="s">
        <v>2180</v>
      </c>
      <c r="G898" s="832" t="s">
        <v>2181</v>
      </c>
      <c r="H898" s="849"/>
      <c r="I898" s="849"/>
      <c r="J898" s="832"/>
      <c r="K898" s="832"/>
      <c r="L898" s="849"/>
      <c r="M898" s="849"/>
      <c r="N898" s="832"/>
      <c r="O898" s="832"/>
      <c r="P898" s="849">
        <v>155</v>
      </c>
      <c r="Q898" s="849">
        <v>18083.34</v>
      </c>
      <c r="R898" s="837"/>
      <c r="S898" s="850">
        <v>116.66670967741936</v>
      </c>
    </row>
    <row r="899" spans="1:19" ht="14.4" customHeight="1" x14ac:dyDescent="0.3">
      <c r="A899" s="831"/>
      <c r="B899" s="832" t="s">
        <v>2242</v>
      </c>
      <c r="C899" s="832" t="s">
        <v>577</v>
      </c>
      <c r="D899" s="832" t="s">
        <v>1075</v>
      </c>
      <c r="E899" s="832" t="s">
        <v>2154</v>
      </c>
      <c r="F899" s="832" t="s">
        <v>2184</v>
      </c>
      <c r="G899" s="832" t="s">
        <v>2185</v>
      </c>
      <c r="H899" s="849"/>
      <c r="I899" s="849"/>
      <c r="J899" s="832"/>
      <c r="K899" s="832"/>
      <c r="L899" s="849"/>
      <c r="M899" s="849"/>
      <c r="N899" s="832"/>
      <c r="O899" s="832"/>
      <c r="P899" s="849">
        <v>1</v>
      </c>
      <c r="Q899" s="849">
        <v>222.22</v>
      </c>
      <c r="R899" s="837"/>
      <c r="S899" s="850">
        <v>222.22</v>
      </c>
    </row>
    <row r="900" spans="1:19" ht="14.4" customHeight="1" x14ac:dyDescent="0.3">
      <c r="A900" s="831"/>
      <c r="B900" s="832" t="s">
        <v>2242</v>
      </c>
      <c r="C900" s="832" t="s">
        <v>577</v>
      </c>
      <c r="D900" s="832" t="s">
        <v>1075</v>
      </c>
      <c r="E900" s="832" t="s">
        <v>2154</v>
      </c>
      <c r="F900" s="832" t="s">
        <v>2186</v>
      </c>
      <c r="G900" s="832" t="s">
        <v>2187</v>
      </c>
      <c r="H900" s="849"/>
      <c r="I900" s="849"/>
      <c r="J900" s="832"/>
      <c r="K900" s="832"/>
      <c r="L900" s="849"/>
      <c r="M900" s="849"/>
      <c r="N900" s="832"/>
      <c r="O900" s="832"/>
      <c r="P900" s="849">
        <v>90</v>
      </c>
      <c r="Q900" s="849">
        <v>52500</v>
      </c>
      <c r="R900" s="837"/>
      <c r="S900" s="850">
        <v>583.33333333333337</v>
      </c>
    </row>
    <row r="901" spans="1:19" ht="14.4" customHeight="1" x14ac:dyDescent="0.3">
      <c r="A901" s="831"/>
      <c r="B901" s="832" t="s">
        <v>2242</v>
      </c>
      <c r="C901" s="832" t="s">
        <v>577</v>
      </c>
      <c r="D901" s="832" t="s">
        <v>1075</v>
      </c>
      <c r="E901" s="832" t="s">
        <v>2154</v>
      </c>
      <c r="F901" s="832" t="s">
        <v>2188</v>
      </c>
      <c r="G901" s="832" t="s">
        <v>2189</v>
      </c>
      <c r="H901" s="849"/>
      <c r="I901" s="849"/>
      <c r="J901" s="832"/>
      <c r="K901" s="832"/>
      <c r="L901" s="849"/>
      <c r="M901" s="849"/>
      <c r="N901" s="832"/>
      <c r="O901" s="832"/>
      <c r="P901" s="849">
        <v>5</v>
      </c>
      <c r="Q901" s="849">
        <v>2333.33</v>
      </c>
      <c r="R901" s="837"/>
      <c r="S901" s="850">
        <v>466.666</v>
      </c>
    </row>
    <row r="902" spans="1:19" ht="14.4" customHeight="1" x14ac:dyDescent="0.3">
      <c r="A902" s="831"/>
      <c r="B902" s="832" t="s">
        <v>2242</v>
      </c>
      <c r="C902" s="832" t="s">
        <v>577</v>
      </c>
      <c r="D902" s="832" t="s">
        <v>1075</v>
      </c>
      <c r="E902" s="832" t="s">
        <v>2154</v>
      </c>
      <c r="F902" s="832" t="s">
        <v>2193</v>
      </c>
      <c r="G902" s="832" t="s">
        <v>2194</v>
      </c>
      <c r="H902" s="849"/>
      <c r="I902" s="849"/>
      <c r="J902" s="832"/>
      <c r="K902" s="832"/>
      <c r="L902" s="849"/>
      <c r="M902" s="849"/>
      <c r="N902" s="832"/>
      <c r="O902" s="832"/>
      <c r="P902" s="849">
        <v>48</v>
      </c>
      <c r="Q902" s="849">
        <v>2933.3399999999997</v>
      </c>
      <c r="R902" s="837"/>
      <c r="S902" s="850">
        <v>61.111249999999991</v>
      </c>
    </row>
    <row r="903" spans="1:19" ht="14.4" customHeight="1" x14ac:dyDescent="0.3">
      <c r="A903" s="831"/>
      <c r="B903" s="832" t="s">
        <v>2242</v>
      </c>
      <c r="C903" s="832" t="s">
        <v>577</v>
      </c>
      <c r="D903" s="832" t="s">
        <v>1075</v>
      </c>
      <c r="E903" s="832" t="s">
        <v>2154</v>
      </c>
      <c r="F903" s="832" t="s">
        <v>2243</v>
      </c>
      <c r="G903" s="832" t="s">
        <v>2244</v>
      </c>
      <c r="H903" s="849"/>
      <c r="I903" s="849"/>
      <c r="J903" s="832"/>
      <c r="K903" s="832"/>
      <c r="L903" s="849"/>
      <c r="M903" s="849"/>
      <c r="N903" s="832"/>
      <c r="O903" s="832"/>
      <c r="P903" s="849">
        <v>1</v>
      </c>
      <c r="Q903" s="849">
        <v>0</v>
      </c>
      <c r="R903" s="837"/>
      <c r="S903" s="850">
        <v>0</v>
      </c>
    </row>
    <row r="904" spans="1:19" ht="14.4" customHeight="1" x14ac:dyDescent="0.3">
      <c r="A904" s="831"/>
      <c r="B904" s="832" t="s">
        <v>2242</v>
      </c>
      <c r="C904" s="832" t="s">
        <v>577</v>
      </c>
      <c r="D904" s="832" t="s">
        <v>1075</v>
      </c>
      <c r="E904" s="832" t="s">
        <v>2154</v>
      </c>
      <c r="F904" s="832" t="s">
        <v>2245</v>
      </c>
      <c r="G904" s="832" t="s">
        <v>2246</v>
      </c>
      <c r="H904" s="849"/>
      <c r="I904" s="849"/>
      <c r="J904" s="832"/>
      <c r="K904" s="832"/>
      <c r="L904" s="849"/>
      <c r="M904" s="849"/>
      <c r="N904" s="832"/>
      <c r="O904" s="832"/>
      <c r="P904" s="849">
        <v>313</v>
      </c>
      <c r="Q904" s="849">
        <v>0</v>
      </c>
      <c r="R904" s="837"/>
      <c r="S904" s="850">
        <v>0</v>
      </c>
    </row>
    <row r="905" spans="1:19" ht="14.4" customHeight="1" x14ac:dyDescent="0.3">
      <c r="A905" s="831"/>
      <c r="B905" s="832" t="s">
        <v>2242</v>
      </c>
      <c r="C905" s="832" t="s">
        <v>577</v>
      </c>
      <c r="D905" s="832" t="s">
        <v>1075</v>
      </c>
      <c r="E905" s="832" t="s">
        <v>2154</v>
      </c>
      <c r="F905" s="832" t="s">
        <v>2213</v>
      </c>
      <c r="G905" s="832" t="s">
        <v>2214</v>
      </c>
      <c r="H905" s="849"/>
      <c r="I905" s="849"/>
      <c r="J905" s="832"/>
      <c r="K905" s="832"/>
      <c r="L905" s="849"/>
      <c r="M905" s="849"/>
      <c r="N905" s="832"/>
      <c r="O905" s="832"/>
      <c r="P905" s="849">
        <v>229</v>
      </c>
      <c r="Q905" s="849">
        <v>21627.780000000002</v>
      </c>
      <c r="R905" s="837"/>
      <c r="S905" s="850">
        <v>94.444454148471621</v>
      </c>
    </row>
    <row r="906" spans="1:19" ht="14.4" customHeight="1" x14ac:dyDescent="0.3">
      <c r="A906" s="831"/>
      <c r="B906" s="832" t="s">
        <v>2242</v>
      </c>
      <c r="C906" s="832" t="s">
        <v>577</v>
      </c>
      <c r="D906" s="832" t="s">
        <v>1075</v>
      </c>
      <c r="E906" s="832" t="s">
        <v>2154</v>
      </c>
      <c r="F906" s="832" t="s">
        <v>2217</v>
      </c>
      <c r="G906" s="832" t="s">
        <v>2218</v>
      </c>
      <c r="H906" s="849"/>
      <c r="I906" s="849"/>
      <c r="J906" s="832"/>
      <c r="K906" s="832"/>
      <c r="L906" s="849"/>
      <c r="M906" s="849"/>
      <c r="N906" s="832"/>
      <c r="O906" s="832"/>
      <c r="P906" s="849">
        <v>24</v>
      </c>
      <c r="Q906" s="849">
        <v>2319.9899999999998</v>
      </c>
      <c r="R906" s="837"/>
      <c r="S906" s="850">
        <v>96.666249999999991</v>
      </c>
    </row>
    <row r="907" spans="1:19" ht="14.4" customHeight="1" x14ac:dyDescent="0.3">
      <c r="A907" s="831"/>
      <c r="B907" s="832" t="s">
        <v>2242</v>
      </c>
      <c r="C907" s="832" t="s">
        <v>577</v>
      </c>
      <c r="D907" s="832" t="s">
        <v>1075</v>
      </c>
      <c r="E907" s="832" t="s">
        <v>2154</v>
      </c>
      <c r="F907" s="832" t="s">
        <v>2221</v>
      </c>
      <c r="G907" s="832" t="s">
        <v>2222</v>
      </c>
      <c r="H907" s="849"/>
      <c r="I907" s="849"/>
      <c r="J907" s="832"/>
      <c r="K907" s="832"/>
      <c r="L907" s="849"/>
      <c r="M907" s="849"/>
      <c r="N907" s="832"/>
      <c r="O907" s="832"/>
      <c r="P907" s="849">
        <v>2</v>
      </c>
      <c r="Q907" s="849">
        <v>2566.67</v>
      </c>
      <c r="R907" s="837"/>
      <c r="S907" s="850">
        <v>1283.335</v>
      </c>
    </row>
    <row r="908" spans="1:19" ht="14.4" customHeight="1" x14ac:dyDescent="0.3">
      <c r="A908" s="831"/>
      <c r="B908" s="832" t="s">
        <v>2242</v>
      </c>
      <c r="C908" s="832" t="s">
        <v>577</v>
      </c>
      <c r="D908" s="832" t="s">
        <v>1075</v>
      </c>
      <c r="E908" s="832" t="s">
        <v>2154</v>
      </c>
      <c r="F908" s="832" t="s">
        <v>2225</v>
      </c>
      <c r="G908" s="832" t="s">
        <v>2226</v>
      </c>
      <c r="H908" s="849"/>
      <c r="I908" s="849"/>
      <c r="J908" s="832"/>
      <c r="K908" s="832"/>
      <c r="L908" s="849"/>
      <c r="M908" s="849"/>
      <c r="N908" s="832"/>
      <c r="O908" s="832"/>
      <c r="P908" s="849">
        <v>27</v>
      </c>
      <c r="Q908" s="849">
        <v>3599.99</v>
      </c>
      <c r="R908" s="837"/>
      <c r="S908" s="850">
        <v>133.33296296296297</v>
      </c>
    </row>
    <row r="909" spans="1:19" ht="14.4" customHeight="1" x14ac:dyDescent="0.3">
      <c r="A909" s="831"/>
      <c r="B909" s="832" t="s">
        <v>2242</v>
      </c>
      <c r="C909" s="832" t="s">
        <v>577</v>
      </c>
      <c r="D909" s="832" t="s">
        <v>1075</v>
      </c>
      <c r="E909" s="832" t="s">
        <v>2154</v>
      </c>
      <c r="F909" s="832" t="s">
        <v>2155</v>
      </c>
      <c r="G909" s="832" t="s">
        <v>2156</v>
      </c>
      <c r="H909" s="849"/>
      <c r="I909" s="849"/>
      <c r="J909" s="832"/>
      <c r="K909" s="832"/>
      <c r="L909" s="849"/>
      <c r="M909" s="849"/>
      <c r="N909" s="832"/>
      <c r="O909" s="832"/>
      <c r="P909" s="849">
        <v>326</v>
      </c>
      <c r="Q909" s="849">
        <v>112288.89</v>
      </c>
      <c r="R909" s="837"/>
      <c r="S909" s="850">
        <v>344.44444785276073</v>
      </c>
    </row>
    <row r="910" spans="1:19" ht="14.4" customHeight="1" x14ac:dyDescent="0.3">
      <c r="A910" s="831"/>
      <c r="B910" s="832" t="s">
        <v>2242</v>
      </c>
      <c r="C910" s="832" t="s">
        <v>577</v>
      </c>
      <c r="D910" s="832" t="s">
        <v>1095</v>
      </c>
      <c r="E910" s="832" t="s">
        <v>2154</v>
      </c>
      <c r="F910" s="832" t="s">
        <v>2176</v>
      </c>
      <c r="G910" s="832" t="s">
        <v>2177</v>
      </c>
      <c r="H910" s="849"/>
      <c r="I910" s="849"/>
      <c r="J910" s="832"/>
      <c r="K910" s="832"/>
      <c r="L910" s="849"/>
      <c r="M910" s="849"/>
      <c r="N910" s="832"/>
      <c r="O910" s="832"/>
      <c r="P910" s="849">
        <v>20</v>
      </c>
      <c r="Q910" s="849">
        <v>1555.56</v>
      </c>
      <c r="R910" s="837"/>
      <c r="S910" s="850">
        <v>77.777999999999992</v>
      </c>
    </row>
    <row r="911" spans="1:19" ht="14.4" customHeight="1" x14ac:dyDescent="0.3">
      <c r="A911" s="831"/>
      <c r="B911" s="832" t="s">
        <v>2242</v>
      </c>
      <c r="C911" s="832" t="s">
        <v>577</v>
      </c>
      <c r="D911" s="832" t="s">
        <v>1095</v>
      </c>
      <c r="E911" s="832" t="s">
        <v>2154</v>
      </c>
      <c r="F911" s="832" t="s">
        <v>2180</v>
      </c>
      <c r="G911" s="832" t="s">
        <v>2181</v>
      </c>
      <c r="H911" s="849"/>
      <c r="I911" s="849"/>
      <c r="J911" s="832"/>
      <c r="K911" s="832"/>
      <c r="L911" s="849"/>
      <c r="M911" s="849"/>
      <c r="N911" s="832"/>
      <c r="O911" s="832"/>
      <c r="P911" s="849">
        <v>57</v>
      </c>
      <c r="Q911" s="849">
        <v>6650</v>
      </c>
      <c r="R911" s="837"/>
      <c r="S911" s="850">
        <v>116.66666666666667</v>
      </c>
    </row>
    <row r="912" spans="1:19" ht="14.4" customHeight="1" x14ac:dyDescent="0.3">
      <c r="A912" s="831"/>
      <c r="B912" s="832" t="s">
        <v>2242</v>
      </c>
      <c r="C912" s="832" t="s">
        <v>577</v>
      </c>
      <c r="D912" s="832" t="s">
        <v>1095</v>
      </c>
      <c r="E912" s="832" t="s">
        <v>2154</v>
      </c>
      <c r="F912" s="832" t="s">
        <v>2184</v>
      </c>
      <c r="G912" s="832" t="s">
        <v>2185</v>
      </c>
      <c r="H912" s="849"/>
      <c r="I912" s="849"/>
      <c r="J912" s="832"/>
      <c r="K912" s="832"/>
      <c r="L912" s="849"/>
      <c r="M912" s="849"/>
      <c r="N912" s="832"/>
      <c r="O912" s="832"/>
      <c r="P912" s="849">
        <v>40</v>
      </c>
      <c r="Q912" s="849">
        <v>8888.89</v>
      </c>
      <c r="R912" s="837"/>
      <c r="S912" s="850">
        <v>222.22224999999997</v>
      </c>
    </row>
    <row r="913" spans="1:19" ht="14.4" customHeight="1" x14ac:dyDescent="0.3">
      <c r="A913" s="831"/>
      <c r="B913" s="832" t="s">
        <v>2242</v>
      </c>
      <c r="C913" s="832" t="s">
        <v>577</v>
      </c>
      <c r="D913" s="832" t="s">
        <v>1095</v>
      </c>
      <c r="E913" s="832" t="s">
        <v>2154</v>
      </c>
      <c r="F913" s="832" t="s">
        <v>2186</v>
      </c>
      <c r="G913" s="832" t="s">
        <v>2187</v>
      </c>
      <c r="H913" s="849"/>
      <c r="I913" s="849"/>
      <c r="J913" s="832"/>
      <c r="K913" s="832"/>
      <c r="L913" s="849"/>
      <c r="M913" s="849"/>
      <c r="N913" s="832"/>
      <c r="O913" s="832"/>
      <c r="P913" s="849">
        <v>10</v>
      </c>
      <c r="Q913" s="849">
        <v>5833.33</v>
      </c>
      <c r="R913" s="837"/>
      <c r="S913" s="850">
        <v>583.33299999999997</v>
      </c>
    </row>
    <row r="914" spans="1:19" ht="14.4" customHeight="1" x14ac:dyDescent="0.3">
      <c r="A914" s="831"/>
      <c r="B914" s="832" t="s">
        <v>2242</v>
      </c>
      <c r="C914" s="832" t="s">
        <v>577</v>
      </c>
      <c r="D914" s="832" t="s">
        <v>1095</v>
      </c>
      <c r="E914" s="832" t="s">
        <v>2154</v>
      </c>
      <c r="F914" s="832" t="s">
        <v>2193</v>
      </c>
      <c r="G914" s="832" t="s">
        <v>2194</v>
      </c>
      <c r="H914" s="849"/>
      <c r="I914" s="849"/>
      <c r="J914" s="832"/>
      <c r="K914" s="832"/>
      <c r="L914" s="849"/>
      <c r="M914" s="849"/>
      <c r="N914" s="832"/>
      <c r="O914" s="832"/>
      <c r="P914" s="849">
        <v>49</v>
      </c>
      <c r="Q914" s="849">
        <v>2994.4300000000003</v>
      </c>
      <c r="R914" s="837"/>
      <c r="S914" s="850">
        <v>61.110816326530617</v>
      </c>
    </row>
    <row r="915" spans="1:19" ht="14.4" customHeight="1" x14ac:dyDescent="0.3">
      <c r="A915" s="831"/>
      <c r="B915" s="832" t="s">
        <v>2242</v>
      </c>
      <c r="C915" s="832" t="s">
        <v>577</v>
      </c>
      <c r="D915" s="832" t="s">
        <v>1095</v>
      </c>
      <c r="E915" s="832" t="s">
        <v>2154</v>
      </c>
      <c r="F915" s="832" t="s">
        <v>2245</v>
      </c>
      <c r="G915" s="832" t="s">
        <v>2246</v>
      </c>
      <c r="H915" s="849"/>
      <c r="I915" s="849"/>
      <c r="J915" s="832"/>
      <c r="K915" s="832"/>
      <c r="L915" s="849"/>
      <c r="M915" s="849"/>
      <c r="N915" s="832"/>
      <c r="O915" s="832"/>
      <c r="P915" s="849">
        <v>175</v>
      </c>
      <c r="Q915" s="849">
        <v>0</v>
      </c>
      <c r="R915" s="837"/>
      <c r="S915" s="850">
        <v>0</v>
      </c>
    </row>
    <row r="916" spans="1:19" ht="14.4" customHeight="1" x14ac:dyDescent="0.3">
      <c r="A916" s="831"/>
      <c r="B916" s="832" t="s">
        <v>2242</v>
      </c>
      <c r="C916" s="832" t="s">
        <v>577</v>
      </c>
      <c r="D916" s="832" t="s">
        <v>1095</v>
      </c>
      <c r="E916" s="832" t="s">
        <v>2154</v>
      </c>
      <c r="F916" s="832" t="s">
        <v>2213</v>
      </c>
      <c r="G916" s="832" t="s">
        <v>2214</v>
      </c>
      <c r="H916" s="849"/>
      <c r="I916" s="849"/>
      <c r="J916" s="832"/>
      <c r="K916" s="832"/>
      <c r="L916" s="849"/>
      <c r="M916" s="849"/>
      <c r="N916" s="832"/>
      <c r="O916" s="832"/>
      <c r="P916" s="849">
        <v>34</v>
      </c>
      <c r="Q916" s="849">
        <v>3211.1100000000006</v>
      </c>
      <c r="R916" s="837"/>
      <c r="S916" s="850">
        <v>94.444411764705904</v>
      </c>
    </row>
    <row r="917" spans="1:19" ht="14.4" customHeight="1" x14ac:dyDescent="0.3">
      <c r="A917" s="831"/>
      <c r="B917" s="832" t="s">
        <v>2242</v>
      </c>
      <c r="C917" s="832" t="s">
        <v>577</v>
      </c>
      <c r="D917" s="832" t="s">
        <v>1095</v>
      </c>
      <c r="E917" s="832" t="s">
        <v>2154</v>
      </c>
      <c r="F917" s="832" t="s">
        <v>2217</v>
      </c>
      <c r="G917" s="832" t="s">
        <v>2218</v>
      </c>
      <c r="H917" s="849"/>
      <c r="I917" s="849"/>
      <c r="J917" s="832"/>
      <c r="K917" s="832"/>
      <c r="L917" s="849"/>
      <c r="M917" s="849"/>
      <c r="N917" s="832"/>
      <c r="O917" s="832"/>
      <c r="P917" s="849">
        <v>8</v>
      </c>
      <c r="Q917" s="849">
        <v>773.33</v>
      </c>
      <c r="R917" s="837"/>
      <c r="S917" s="850">
        <v>96.666250000000005</v>
      </c>
    </row>
    <row r="918" spans="1:19" ht="14.4" customHeight="1" x14ac:dyDescent="0.3">
      <c r="A918" s="831"/>
      <c r="B918" s="832" t="s">
        <v>2242</v>
      </c>
      <c r="C918" s="832" t="s">
        <v>577</v>
      </c>
      <c r="D918" s="832" t="s">
        <v>1095</v>
      </c>
      <c r="E918" s="832" t="s">
        <v>2154</v>
      </c>
      <c r="F918" s="832" t="s">
        <v>2225</v>
      </c>
      <c r="G918" s="832" t="s">
        <v>2226</v>
      </c>
      <c r="H918" s="849"/>
      <c r="I918" s="849"/>
      <c r="J918" s="832"/>
      <c r="K918" s="832"/>
      <c r="L918" s="849"/>
      <c r="M918" s="849"/>
      <c r="N918" s="832"/>
      <c r="O918" s="832"/>
      <c r="P918" s="849">
        <v>13</v>
      </c>
      <c r="Q918" s="849">
        <v>1733.3400000000001</v>
      </c>
      <c r="R918" s="837"/>
      <c r="S918" s="850">
        <v>133.33384615384617</v>
      </c>
    </row>
    <row r="919" spans="1:19" ht="14.4" customHeight="1" x14ac:dyDescent="0.3">
      <c r="A919" s="831"/>
      <c r="B919" s="832" t="s">
        <v>2242</v>
      </c>
      <c r="C919" s="832" t="s">
        <v>577</v>
      </c>
      <c r="D919" s="832" t="s">
        <v>1095</v>
      </c>
      <c r="E919" s="832" t="s">
        <v>2154</v>
      </c>
      <c r="F919" s="832" t="s">
        <v>2155</v>
      </c>
      <c r="G919" s="832" t="s">
        <v>2156</v>
      </c>
      <c r="H919" s="849"/>
      <c r="I919" s="849"/>
      <c r="J919" s="832"/>
      <c r="K919" s="832"/>
      <c r="L919" s="849"/>
      <c r="M919" s="849"/>
      <c r="N919" s="832"/>
      <c r="O919" s="832"/>
      <c r="P919" s="849">
        <v>181</v>
      </c>
      <c r="Q919" s="849">
        <v>62344.450000000004</v>
      </c>
      <c r="R919" s="837"/>
      <c r="S919" s="850">
        <v>344.44447513812156</v>
      </c>
    </row>
    <row r="920" spans="1:19" ht="14.4" customHeight="1" x14ac:dyDescent="0.3">
      <c r="A920" s="831"/>
      <c r="B920" s="832" t="s">
        <v>2242</v>
      </c>
      <c r="C920" s="832" t="s">
        <v>577</v>
      </c>
      <c r="D920" s="832" t="s">
        <v>2145</v>
      </c>
      <c r="E920" s="832" t="s">
        <v>2154</v>
      </c>
      <c r="F920" s="832" t="s">
        <v>2155</v>
      </c>
      <c r="G920" s="832" t="s">
        <v>2156</v>
      </c>
      <c r="H920" s="849"/>
      <c r="I920" s="849"/>
      <c r="J920" s="832"/>
      <c r="K920" s="832"/>
      <c r="L920" s="849"/>
      <c r="M920" s="849"/>
      <c r="N920" s="832"/>
      <c r="O920" s="832"/>
      <c r="P920" s="849">
        <v>1</v>
      </c>
      <c r="Q920" s="849">
        <v>344.44</v>
      </c>
      <c r="R920" s="837"/>
      <c r="S920" s="850">
        <v>344.44</v>
      </c>
    </row>
    <row r="921" spans="1:19" ht="14.4" customHeight="1" x14ac:dyDescent="0.3">
      <c r="A921" s="831"/>
      <c r="B921" s="832" t="s">
        <v>2242</v>
      </c>
      <c r="C921" s="832" t="s">
        <v>580</v>
      </c>
      <c r="D921" s="832" t="s">
        <v>2145</v>
      </c>
      <c r="E921" s="832" t="s">
        <v>2154</v>
      </c>
      <c r="F921" s="832" t="s">
        <v>2180</v>
      </c>
      <c r="G921" s="832" t="s">
        <v>2181</v>
      </c>
      <c r="H921" s="849"/>
      <c r="I921" s="849"/>
      <c r="J921" s="832"/>
      <c r="K921" s="832"/>
      <c r="L921" s="849"/>
      <c r="M921" s="849"/>
      <c r="N921" s="832"/>
      <c r="O921" s="832"/>
      <c r="P921" s="849">
        <v>0</v>
      </c>
      <c r="Q921" s="849">
        <v>0</v>
      </c>
      <c r="R921" s="837"/>
      <c r="S921" s="850"/>
    </row>
    <row r="922" spans="1:19" ht="14.4" customHeight="1" x14ac:dyDescent="0.3">
      <c r="A922" s="831"/>
      <c r="B922" s="832" t="s">
        <v>2242</v>
      </c>
      <c r="C922" s="832" t="s">
        <v>580</v>
      </c>
      <c r="D922" s="832" t="s">
        <v>2145</v>
      </c>
      <c r="E922" s="832" t="s">
        <v>2154</v>
      </c>
      <c r="F922" s="832" t="s">
        <v>2201</v>
      </c>
      <c r="G922" s="832" t="s">
        <v>2202</v>
      </c>
      <c r="H922" s="849"/>
      <c r="I922" s="849"/>
      <c r="J922" s="832"/>
      <c r="K922" s="832"/>
      <c r="L922" s="849"/>
      <c r="M922" s="849"/>
      <c r="N922" s="832"/>
      <c r="O922" s="832"/>
      <c r="P922" s="849">
        <v>0</v>
      </c>
      <c r="Q922" s="849">
        <v>0</v>
      </c>
      <c r="R922" s="837"/>
      <c r="S922" s="850"/>
    </row>
    <row r="923" spans="1:19" ht="14.4" customHeight="1" x14ac:dyDescent="0.3">
      <c r="A923" s="831"/>
      <c r="B923" s="832" t="s">
        <v>2242</v>
      </c>
      <c r="C923" s="832" t="s">
        <v>580</v>
      </c>
      <c r="D923" s="832" t="s">
        <v>2145</v>
      </c>
      <c r="E923" s="832" t="s">
        <v>2154</v>
      </c>
      <c r="F923" s="832" t="s">
        <v>2213</v>
      </c>
      <c r="G923" s="832" t="s">
        <v>2214</v>
      </c>
      <c r="H923" s="849"/>
      <c r="I923" s="849"/>
      <c r="J923" s="832"/>
      <c r="K923" s="832"/>
      <c r="L923" s="849"/>
      <c r="M923" s="849"/>
      <c r="N923" s="832"/>
      <c r="O923" s="832"/>
      <c r="P923" s="849">
        <v>0</v>
      </c>
      <c r="Q923" s="849">
        <v>0</v>
      </c>
      <c r="R923" s="837"/>
      <c r="S923" s="850"/>
    </row>
    <row r="924" spans="1:19" ht="14.4" customHeight="1" x14ac:dyDescent="0.3">
      <c r="A924" s="831"/>
      <c r="B924" s="832" t="s">
        <v>2242</v>
      </c>
      <c r="C924" s="832" t="s">
        <v>580</v>
      </c>
      <c r="D924" s="832" t="s">
        <v>2145</v>
      </c>
      <c r="E924" s="832" t="s">
        <v>2154</v>
      </c>
      <c r="F924" s="832" t="s">
        <v>2155</v>
      </c>
      <c r="G924" s="832" t="s">
        <v>2156</v>
      </c>
      <c r="H924" s="849"/>
      <c r="I924" s="849"/>
      <c r="J924" s="832"/>
      <c r="K924" s="832"/>
      <c r="L924" s="849"/>
      <c r="M924" s="849"/>
      <c r="N924" s="832"/>
      <c r="O924" s="832"/>
      <c r="P924" s="849">
        <v>1</v>
      </c>
      <c r="Q924" s="849">
        <v>344.44</v>
      </c>
      <c r="R924" s="837"/>
      <c r="S924" s="850">
        <v>344.44</v>
      </c>
    </row>
    <row r="925" spans="1:19" ht="14.4" customHeight="1" x14ac:dyDescent="0.3">
      <c r="A925" s="831" t="s">
        <v>2247</v>
      </c>
      <c r="B925" s="832" t="s">
        <v>2248</v>
      </c>
      <c r="C925" s="832" t="s">
        <v>574</v>
      </c>
      <c r="D925" s="832" t="s">
        <v>2135</v>
      </c>
      <c r="E925" s="832" t="s">
        <v>2249</v>
      </c>
      <c r="F925" s="832" t="s">
        <v>2250</v>
      </c>
      <c r="G925" s="832" t="s">
        <v>2251</v>
      </c>
      <c r="H925" s="849"/>
      <c r="I925" s="849"/>
      <c r="J925" s="832"/>
      <c r="K925" s="832"/>
      <c r="L925" s="849"/>
      <c r="M925" s="849"/>
      <c r="N925" s="832"/>
      <c r="O925" s="832"/>
      <c r="P925" s="849">
        <v>0.55000000000000004</v>
      </c>
      <c r="Q925" s="849">
        <v>156.75</v>
      </c>
      <c r="R925" s="837"/>
      <c r="S925" s="850">
        <v>285</v>
      </c>
    </row>
    <row r="926" spans="1:19" ht="14.4" customHeight="1" x14ac:dyDescent="0.3">
      <c r="A926" s="831" t="s">
        <v>2247</v>
      </c>
      <c r="B926" s="832" t="s">
        <v>2248</v>
      </c>
      <c r="C926" s="832" t="s">
        <v>574</v>
      </c>
      <c r="D926" s="832" t="s">
        <v>2135</v>
      </c>
      <c r="E926" s="832" t="s">
        <v>2249</v>
      </c>
      <c r="F926" s="832" t="s">
        <v>2252</v>
      </c>
      <c r="G926" s="832" t="s">
        <v>2253</v>
      </c>
      <c r="H926" s="849">
        <v>5</v>
      </c>
      <c r="I926" s="849">
        <v>84</v>
      </c>
      <c r="J926" s="832">
        <v>0.83333333333333337</v>
      </c>
      <c r="K926" s="832">
        <v>16.8</v>
      </c>
      <c r="L926" s="849">
        <v>6</v>
      </c>
      <c r="M926" s="849">
        <v>100.8</v>
      </c>
      <c r="N926" s="832">
        <v>1</v>
      </c>
      <c r="O926" s="832">
        <v>16.8</v>
      </c>
      <c r="P926" s="849"/>
      <c r="Q926" s="849"/>
      <c r="R926" s="837"/>
      <c r="S926" s="850"/>
    </row>
    <row r="927" spans="1:19" ht="14.4" customHeight="1" x14ac:dyDescent="0.3">
      <c r="A927" s="831" t="s">
        <v>2247</v>
      </c>
      <c r="B927" s="832" t="s">
        <v>2248</v>
      </c>
      <c r="C927" s="832" t="s">
        <v>574</v>
      </c>
      <c r="D927" s="832" t="s">
        <v>2135</v>
      </c>
      <c r="E927" s="832" t="s">
        <v>2249</v>
      </c>
      <c r="F927" s="832" t="s">
        <v>2254</v>
      </c>
      <c r="G927" s="832" t="s">
        <v>768</v>
      </c>
      <c r="H927" s="849">
        <v>0.5</v>
      </c>
      <c r="I927" s="849">
        <v>67.77</v>
      </c>
      <c r="J927" s="832">
        <v>0.83378444881889757</v>
      </c>
      <c r="K927" s="832">
        <v>135.54</v>
      </c>
      <c r="L927" s="849">
        <v>0.3</v>
      </c>
      <c r="M927" s="849">
        <v>81.28</v>
      </c>
      <c r="N927" s="832">
        <v>1</v>
      </c>
      <c r="O927" s="832">
        <v>270.93333333333334</v>
      </c>
      <c r="P927" s="849">
        <v>0.4</v>
      </c>
      <c r="Q927" s="849">
        <v>65.52</v>
      </c>
      <c r="R927" s="837">
        <v>0.80610236220472431</v>
      </c>
      <c r="S927" s="850">
        <v>163.79999999999998</v>
      </c>
    </row>
    <row r="928" spans="1:19" ht="14.4" customHeight="1" x14ac:dyDescent="0.3">
      <c r="A928" s="831" t="s">
        <v>2247</v>
      </c>
      <c r="B928" s="832" t="s">
        <v>2248</v>
      </c>
      <c r="C928" s="832" t="s">
        <v>574</v>
      </c>
      <c r="D928" s="832" t="s">
        <v>2135</v>
      </c>
      <c r="E928" s="832" t="s">
        <v>2249</v>
      </c>
      <c r="F928" s="832" t="s">
        <v>2255</v>
      </c>
      <c r="G928" s="832" t="s">
        <v>2256</v>
      </c>
      <c r="H928" s="849"/>
      <c r="I928" s="849"/>
      <c r="J928" s="832"/>
      <c r="K928" s="832"/>
      <c r="L928" s="849"/>
      <c r="M928" s="849"/>
      <c r="N928" s="832"/>
      <c r="O928" s="832"/>
      <c r="P928" s="849">
        <v>0.9</v>
      </c>
      <c r="Q928" s="849">
        <v>847.08</v>
      </c>
      <c r="R928" s="837"/>
      <c r="S928" s="850">
        <v>941.2</v>
      </c>
    </row>
    <row r="929" spans="1:19" ht="14.4" customHeight="1" x14ac:dyDescent="0.3">
      <c r="A929" s="831" t="s">
        <v>2247</v>
      </c>
      <c r="B929" s="832" t="s">
        <v>2248</v>
      </c>
      <c r="C929" s="832" t="s">
        <v>574</v>
      </c>
      <c r="D929" s="832" t="s">
        <v>2135</v>
      </c>
      <c r="E929" s="832" t="s">
        <v>2154</v>
      </c>
      <c r="F929" s="832" t="s">
        <v>2257</v>
      </c>
      <c r="G929" s="832" t="s">
        <v>2258</v>
      </c>
      <c r="H929" s="849">
        <v>1</v>
      </c>
      <c r="I929" s="849">
        <v>751</v>
      </c>
      <c r="J929" s="832"/>
      <c r="K929" s="832">
        <v>751</v>
      </c>
      <c r="L929" s="849"/>
      <c r="M929" s="849"/>
      <c r="N929" s="832"/>
      <c r="O929" s="832"/>
      <c r="P929" s="849"/>
      <c r="Q929" s="849"/>
      <c r="R929" s="837"/>
      <c r="S929" s="850"/>
    </row>
    <row r="930" spans="1:19" ht="14.4" customHeight="1" x14ac:dyDescent="0.3">
      <c r="A930" s="831" t="s">
        <v>2247</v>
      </c>
      <c r="B930" s="832" t="s">
        <v>2248</v>
      </c>
      <c r="C930" s="832" t="s">
        <v>574</v>
      </c>
      <c r="D930" s="832" t="s">
        <v>2135</v>
      </c>
      <c r="E930" s="832" t="s">
        <v>2154</v>
      </c>
      <c r="F930" s="832" t="s">
        <v>2259</v>
      </c>
      <c r="G930" s="832" t="s">
        <v>2260</v>
      </c>
      <c r="H930" s="849">
        <v>1</v>
      </c>
      <c r="I930" s="849">
        <v>380</v>
      </c>
      <c r="J930" s="832">
        <v>0.99737532808398954</v>
      </c>
      <c r="K930" s="832">
        <v>380</v>
      </c>
      <c r="L930" s="849">
        <v>1</v>
      </c>
      <c r="M930" s="849">
        <v>381</v>
      </c>
      <c r="N930" s="832">
        <v>1</v>
      </c>
      <c r="O930" s="832">
        <v>381</v>
      </c>
      <c r="P930" s="849">
        <v>2</v>
      </c>
      <c r="Q930" s="849">
        <v>770</v>
      </c>
      <c r="R930" s="837">
        <v>2.0209973753280841</v>
      </c>
      <c r="S930" s="850">
        <v>385</v>
      </c>
    </row>
    <row r="931" spans="1:19" ht="14.4" customHeight="1" x14ac:dyDescent="0.3">
      <c r="A931" s="831" t="s">
        <v>2247</v>
      </c>
      <c r="B931" s="832" t="s">
        <v>2248</v>
      </c>
      <c r="C931" s="832" t="s">
        <v>574</v>
      </c>
      <c r="D931" s="832" t="s">
        <v>2135</v>
      </c>
      <c r="E931" s="832" t="s">
        <v>2154</v>
      </c>
      <c r="F931" s="832" t="s">
        <v>2261</v>
      </c>
      <c r="G931" s="832" t="s">
        <v>2262</v>
      </c>
      <c r="H931" s="849">
        <v>1</v>
      </c>
      <c r="I931" s="849">
        <v>164</v>
      </c>
      <c r="J931" s="832">
        <v>0.5</v>
      </c>
      <c r="K931" s="832">
        <v>164</v>
      </c>
      <c r="L931" s="849">
        <v>2</v>
      </c>
      <c r="M931" s="849">
        <v>328</v>
      </c>
      <c r="N931" s="832">
        <v>1</v>
      </c>
      <c r="O931" s="832">
        <v>164</v>
      </c>
      <c r="P931" s="849"/>
      <c r="Q931" s="849"/>
      <c r="R931" s="837"/>
      <c r="S931" s="850"/>
    </row>
    <row r="932" spans="1:19" ht="14.4" customHeight="1" x14ac:dyDescent="0.3">
      <c r="A932" s="831" t="s">
        <v>2247</v>
      </c>
      <c r="B932" s="832" t="s">
        <v>2248</v>
      </c>
      <c r="C932" s="832" t="s">
        <v>574</v>
      </c>
      <c r="D932" s="832" t="s">
        <v>2135</v>
      </c>
      <c r="E932" s="832" t="s">
        <v>2154</v>
      </c>
      <c r="F932" s="832" t="s">
        <v>2263</v>
      </c>
      <c r="G932" s="832" t="s">
        <v>2264</v>
      </c>
      <c r="H932" s="849"/>
      <c r="I932" s="849"/>
      <c r="J932" s="832"/>
      <c r="K932" s="832"/>
      <c r="L932" s="849"/>
      <c r="M932" s="849"/>
      <c r="N932" s="832"/>
      <c r="O932" s="832"/>
      <c r="P932" s="849">
        <v>1</v>
      </c>
      <c r="Q932" s="849">
        <v>151</v>
      </c>
      <c r="R932" s="837"/>
      <c r="S932" s="850">
        <v>151</v>
      </c>
    </row>
    <row r="933" spans="1:19" ht="14.4" customHeight="1" x14ac:dyDescent="0.3">
      <c r="A933" s="831" t="s">
        <v>2247</v>
      </c>
      <c r="B933" s="832" t="s">
        <v>2248</v>
      </c>
      <c r="C933" s="832" t="s">
        <v>574</v>
      </c>
      <c r="D933" s="832" t="s">
        <v>2135</v>
      </c>
      <c r="E933" s="832" t="s">
        <v>2154</v>
      </c>
      <c r="F933" s="832" t="s">
        <v>2265</v>
      </c>
      <c r="G933" s="832" t="s">
        <v>2266</v>
      </c>
      <c r="H933" s="849">
        <v>139</v>
      </c>
      <c r="I933" s="849">
        <v>11537</v>
      </c>
      <c r="J933" s="832">
        <v>0.92052980132450335</v>
      </c>
      <c r="K933" s="832">
        <v>83</v>
      </c>
      <c r="L933" s="849">
        <v>151</v>
      </c>
      <c r="M933" s="849">
        <v>12533</v>
      </c>
      <c r="N933" s="832">
        <v>1</v>
      </c>
      <c r="O933" s="832">
        <v>83</v>
      </c>
      <c r="P933" s="849">
        <v>172</v>
      </c>
      <c r="Q933" s="849">
        <v>14448</v>
      </c>
      <c r="R933" s="837">
        <v>1.1527966169313013</v>
      </c>
      <c r="S933" s="850">
        <v>84</v>
      </c>
    </row>
    <row r="934" spans="1:19" ht="14.4" customHeight="1" x14ac:dyDescent="0.3">
      <c r="A934" s="831" t="s">
        <v>2247</v>
      </c>
      <c r="B934" s="832" t="s">
        <v>2248</v>
      </c>
      <c r="C934" s="832" t="s">
        <v>574</v>
      </c>
      <c r="D934" s="832" t="s">
        <v>2135</v>
      </c>
      <c r="E934" s="832" t="s">
        <v>2154</v>
      </c>
      <c r="F934" s="832" t="s">
        <v>2267</v>
      </c>
      <c r="G934" s="832" t="s">
        <v>2268</v>
      </c>
      <c r="H934" s="849">
        <v>369</v>
      </c>
      <c r="I934" s="849">
        <v>13653</v>
      </c>
      <c r="J934" s="832">
        <v>0.95595854922279788</v>
      </c>
      <c r="K934" s="832">
        <v>37</v>
      </c>
      <c r="L934" s="849">
        <v>386</v>
      </c>
      <c r="M934" s="849">
        <v>14282</v>
      </c>
      <c r="N934" s="832">
        <v>1</v>
      </c>
      <c r="O934" s="832">
        <v>37</v>
      </c>
      <c r="P934" s="849">
        <v>331</v>
      </c>
      <c r="Q934" s="849">
        <v>12578</v>
      </c>
      <c r="R934" s="837">
        <v>0.880688979134575</v>
      </c>
      <c r="S934" s="850">
        <v>38</v>
      </c>
    </row>
    <row r="935" spans="1:19" ht="14.4" customHeight="1" x14ac:dyDescent="0.3">
      <c r="A935" s="831" t="s">
        <v>2247</v>
      </c>
      <c r="B935" s="832" t="s">
        <v>2248</v>
      </c>
      <c r="C935" s="832" t="s">
        <v>574</v>
      </c>
      <c r="D935" s="832" t="s">
        <v>2135</v>
      </c>
      <c r="E935" s="832" t="s">
        <v>2154</v>
      </c>
      <c r="F935" s="832" t="s">
        <v>2269</v>
      </c>
      <c r="G935" s="832" t="s">
        <v>2270</v>
      </c>
      <c r="H935" s="849">
        <v>4</v>
      </c>
      <c r="I935" s="849">
        <v>4128</v>
      </c>
      <c r="J935" s="832">
        <v>1.3307543520309477</v>
      </c>
      <c r="K935" s="832">
        <v>1032</v>
      </c>
      <c r="L935" s="849">
        <v>3</v>
      </c>
      <c r="M935" s="849">
        <v>3102</v>
      </c>
      <c r="N935" s="832">
        <v>1</v>
      </c>
      <c r="O935" s="832">
        <v>1034</v>
      </c>
      <c r="P935" s="849">
        <v>2</v>
      </c>
      <c r="Q935" s="849">
        <v>2080</v>
      </c>
      <c r="R935" s="837">
        <v>0.67053513862024505</v>
      </c>
      <c r="S935" s="850">
        <v>1040</v>
      </c>
    </row>
    <row r="936" spans="1:19" ht="14.4" customHeight="1" x14ac:dyDescent="0.3">
      <c r="A936" s="831" t="s">
        <v>2247</v>
      </c>
      <c r="B936" s="832" t="s">
        <v>2248</v>
      </c>
      <c r="C936" s="832" t="s">
        <v>574</v>
      </c>
      <c r="D936" s="832" t="s">
        <v>2135</v>
      </c>
      <c r="E936" s="832" t="s">
        <v>2154</v>
      </c>
      <c r="F936" s="832" t="s">
        <v>2271</v>
      </c>
      <c r="G936" s="832" t="s">
        <v>2272</v>
      </c>
      <c r="H936" s="849"/>
      <c r="I936" s="849"/>
      <c r="J936" s="832"/>
      <c r="K936" s="832"/>
      <c r="L936" s="849">
        <v>2</v>
      </c>
      <c r="M936" s="849">
        <v>504</v>
      </c>
      <c r="N936" s="832">
        <v>1</v>
      </c>
      <c r="O936" s="832">
        <v>252</v>
      </c>
      <c r="P936" s="849"/>
      <c r="Q936" s="849"/>
      <c r="R936" s="837"/>
      <c r="S936" s="850"/>
    </row>
    <row r="937" spans="1:19" ht="14.4" customHeight="1" x14ac:dyDescent="0.3">
      <c r="A937" s="831" t="s">
        <v>2247</v>
      </c>
      <c r="B937" s="832" t="s">
        <v>2248</v>
      </c>
      <c r="C937" s="832" t="s">
        <v>574</v>
      </c>
      <c r="D937" s="832" t="s">
        <v>2135</v>
      </c>
      <c r="E937" s="832" t="s">
        <v>2154</v>
      </c>
      <c r="F937" s="832" t="s">
        <v>2273</v>
      </c>
      <c r="G937" s="832" t="s">
        <v>2274</v>
      </c>
      <c r="H937" s="849">
        <v>257</v>
      </c>
      <c r="I937" s="849">
        <v>32382</v>
      </c>
      <c r="J937" s="832">
        <v>1.0990361118653271</v>
      </c>
      <c r="K937" s="832">
        <v>126</v>
      </c>
      <c r="L937" s="849">
        <v>232</v>
      </c>
      <c r="M937" s="849">
        <v>29464</v>
      </c>
      <c r="N937" s="832">
        <v>1</v>
      </c>
      <c r="O937" s="832">
        <v>127</v>
      </c>
      <c r="P937" s="849">
        <v>257</v>
      </c>
      <c r="Q937" s="849">
        <v>32382</v>
      </c>
      <c r="R937" s="837">
        <v>1.0990361118653271</v>
      </c>
      <c r="S937" s="850">
        <v>126</v>
      </c>
    </row>
    <row r="938" spans="1:19" ht="14.4" customHeight="1" x14ac:dyDescent="0.3">
      <c r="A938" s="831" t="s">
        <v>2247</v>
      </c>
      <c r="B938" s="832" t="s">
        <v>2248</v>
      </c>
      <c r="C938" s="832" t="s">
        <v>574</v>
      </c>
      <c r="D938" s="832" t="s">
        <v>2135</v>
      </c>
      <c r="E938" s="832" t="s">
        <v>2154</v>
      </c>
      <c r="F938" s="832" t="s">
        <v>2203</v>
      </c>
      <c r="G938" s="832" t="s">
        <v>2204</v>
      </c>
      <c r="H938" s="849">
        <v>243</v>
      </c>
      <c r="I938" s="849">
        <v>8100.01</v>
      </c>
      <c r="J938" s="832">
        <v>1.0657907894736842</v>
      </c>
      <c r="K938" s="832">
        <v>33.333374485596707</v>
      </c>
      <c r="L938" s="849">
        <v>228</v>
      </c>
      <c r="M938" s="849">
        <v>7600</v>
      </c>
      <c r="N938" s="832">
        <v>1</v>
      </c>
      <c r="O938" s="832">
        <v>33.333333333333336</v>
      </c>
      <c r="P938" s="849">
        <v>249</v>
      </c>
      <c r="Q938" s="849">
        <v>8299.99</v>
      </c>
      <c r="R938" s="837">
        <v>1.0921039473684211</v>
      </c>
      <c r="S938" s="850">
        <v>33.333293172690759</v>
      </c>
    </row>
    <row r="939" spans="1:19" ht="14.4" customHeight="1" x14ac:dyDescent="0.3">
      <c r="A939" s="831" t="s">
        <v>2247</v>
      </c>
      <c r="B939" s="832" t="s">
        <v>2248</v>
      </c>
      <c r="C939" s="832" t="s">
        <v>574</v>
      </c>
      <c r="D939" s="832" t="s">
        <v>2135</v>
      </c>
      <c r="E939" s="832" t="s">
        <v>2154</v>
      </c>
      <c r="F939" s="832" t="s">
        <v>2275</v>
      </c>
      <c r="G939" s="832" t="s">
        <v>2276</v>
      </c>
      <c r="H939" s="849">
        <v>12</v>
      </c>
      <c r="I939" s="849">
        <v>444</v>
      </c>
      <c r="J939" s="832">
        <v>0.66666666666666663</v>
      </c>
      <c r="K939" s="832">
        <v>37</v>
      </c>
      <c r="L939" s="849">
        <v>18</v>
      </c>
      <c r="M939" s="849">
        <v>666</v>
      </c>
      <c r="N939" s="832">
        <v>1</v>
      </c>
      <c r="O939" s="832">
        <v>37</v>
      </c>
      <c r="P939" s="849">
        <v>9</v>
      </c>
      <c r="Q939" s="849">
        <v>342</v>
      </c>
      <c r="R939" s="837">
        <v>0.51351351351351349</v>
      </c>
      <c r="S939" s="850">
        <v>38</v>
      </c>
    </row>
    <row r="940" spans="1:19" ht="14.4" customHeight="1" x14ac:dyDescent="0.3">
      <c r="A940" s="831" t="s">
        <v>2247</v>
      </c>
      <c r="B940" s="832" t="s">
        <v>2248</v>
      </c>
      <c r="C940" s="832" t="s">
        <v>574</v>
      </c>
      <c r="D940" s="832" t="s">
        <v>2135</v>
      </c>
      <c r="E940" s="832" t="s">
        <v>2154</v>
      </c>
      <c r="F940" s="832" t="s">
        <v>2277</v>
      </c>
      <c r="G940" s="832" t="s">
        <v>2278</v>
      </c>
      <c r="H940" s="849">
        <v>6</v>
      </c>
      <c r="I940" s="849">
        <v>516</v>
      </c>
      <c r="J940" s="832">
        <v>1</v>
      </c>
      <c r="K940" s="832">
        <v>86</v>
      </c>
      <c r="L940" s="849">
        <v>6</v>
      </c>
      <c r="M940" s="849">
        <v>516</v>
      </c>
      <c r="N940" s="832">
        <v>1</v>
      </c>
      <c r="O940" s="832">
        <v>86</v>
      </c>
      <c r="P940" s="849">
        <v>6</v>
      </c>
      <c r="Q940" s="849">
        <v>522</v>
      </c>
      <c r="R940" s="837">
        <v>1.0116279069767442</v>
      </c>
      <c r="S940" s="850">
        <v>87</v>
      </c>
    </row>
    <row r="941" spans="1:19" ht="14.4" customHeight="1" x14ac:dyDescent="0.3">
      <c r="A941" s="831" t="s">
        <v>2247</v>
      </c>
      <c r="B941" s="832" t="s">
        <v>2248</v>
      </c>
      <c r="C941" s="832" t="s">
        <v>574</v>
      </c>
      <c r="D941" s="832" t="s">
        <v>2135</v>
      </c>
      <c r="E941" s="832" t="s">
        <v>2154</v>
      </c>
      <c r="F941" s="832" t="s">
        <v>2279</v>
      </c>
      <c r="G941" s="832" t="s">
        <v>2280</v>
      </c>
      <c r="H941" s="849">
        <v>22</v>
      </c>
      <c r="I941" s="849">
        <v>704</v>
      </c>
      <c r="J941" s="832">
        <v>1</v>
      </c>
      <c r="K941" s="832">
        <v>32</v>
      </c>
      <c r="L941" s="849">
        <v>22</v>
      </c>
      <c r="M941" s="849">
        <v>704</v>
      </c>
      <c r="N941" s="832">
        <v>1</v>
      </c>
      <c r="O941" s="832">
        <v>32</v>
      </c>
      <c r="P941" s="849">
        <v>40</v>
      </c>
      <c r="Q941" s="849">
        <v>1320</v>
      </c>
      <c r="R941" s="837">
        <v>1.875</v>
      </c>
      <c r="S941" s="850">
        <v>33</v>
      </c>
    </row>
    <row r="942" spans="1:19" ht="14.4" customHeight="1" x14ac:dyDescent="0.3">
      <c r="A942" s="831" t="s">
        <v>2247</v>
      </c>
      <c r="B942" s="832" t="s">
        <v>2248</v>
      </c>
      <c r="C942" s="832" t="s">
        <v>574</v>
      </c>
      <c r="D942" s="832" t="s">
        <v>2135</v>
      </c>
      <c r="E942" s="832" t="s">
        <v>2154</v>
      </c>
      <c r="F942" s="832" t="s">
        <v>2281</v>
      </c>
      <c r="G942" s="832" t="s">
        <v>2282</v>
      </c>
      <c r="H942" s="849"/>
      <c r="I942" s="849"/>
      <c r="J942" s="832"/>
      <c r="K942" s="832"/>
      <c r="L942" s="849">
        <v>1</v>
      </c>
      <c r="M942" s="849">
        <v>59</v>
      </c>
      <c r="N942" s="832">
        <v>1</v>
      </c>
      <c r="O942" s="832">
        <v>59</v>
      </c>
      <c r="P942" s="849"/>
      <c r="Q942" s="849"/>
      <c r="R942" s="837"/>
      <c r="S942" s="850"/>
    </row>
    <row r="943" spans="1:19" ht="14.4" customHeight="1" x14ac:dyDescent="0.3">
      <c r="A943" s="831" t="s">
        <v>2247</v>
      </c>
      <c r="B943" s="832" t="s">
        <v>2248</v>
      </c>
      <c r="C943" s="832" t="s">
        <v>574</v>
      </c>
      <c r="D943" s="832" t="s">
        <v>2135</v>
      </c>
      <c r="E943" s="832" t="s">
        <v>2154</v>
      </c>
      <c r="F943" s="832" t="s">
        <v>2283</v>
      </c>
      <c r="G943" s="832" t="s">
        <v>2284</v>
      </c>
      <c r="H943" s="849">
        <v>4</v>
      </c>
      <c r="I943" s="849">
        <v>492</v>
      </c>
      <c r="J943" s="832">
        <v>1.9838709677419355</v>
      </c>
      <c r="K943" s="832">
        <v>123</v>
      </c>
      <c r="L943" s="849">
        <v>2</v>
      </c>
      <c r="M943" s="849">
        <v>248</v>
      </c>
      <c r="N943" s="832">
        <v>1</v>
      </c>
      <c r="O943" s="832">
        <v>124</v>
      </c>
      <c r="P943" s="849">
        <v>1</v>
      </c>
      <c r="Q943" s="849">
        <v>125</v>
      </c>
      <c r="R943" s="837">
        <v>0.50403225806451613</v>
      </c>
      <c r="S943" s="850">
        <v>125</v>
      </c>
    </row>
    <row r="944" spans="1:19" ht="14.4" customHeight="1" x14ac:dyDescent="0.3">
      <c r="A944" s="831" t="s">
        <v>2247</v>
      </c>
      <c r="B944" s="832" t="s">
        <v>2248</v>
      </c>
      <c r="C944" s="832" t="s">
        <v>574</v>
      </c>
      <c r="D944" s="832" t="s">
        <v>2135</v>
      </c>
      <c r="E944" s="832" t="s">
        <v>2154</v>
      </c>
      <c r="F944" s="832" t="s">
        <v>2285</v>
      </c>
      <c r="G944" s="832" t="s">
        <v>2286</v>
      </c>
      <c r="H944" s="849"/>
      <c r="I944" s="849"/>
      <c r="J944" s="832"/>
      <c r="K944" s="832"/>
      <c r="L944" s="849">
        <v>2</v>
      </c>
      <c r="M944" s="849">
        <v>118</v>
      </c>
      <c r="N944" s="832">
        <v>1</v>
      </c>
      <c r="O944" s="832">
        <v>59</v>
      </c>
      <c r="P944" s="849"/>
      <c r="Q944" s="849"/>
      <c r="R944" s="837"/>
      <c r="S944" s="850"/>
    </row>
    <row r="945" spans="1:19" ht="14.4" customHeight="1" x14ac:dyDescent="0.3">
      <c r="A945" s="831" t="s">
        <v>2247</v>
      </c>
      <c r="B945" s="832" t="s">
        <v>2248</v>
      </c>
      <c r="C945" s="832" t="s">
        <v>574</v>
      </c>
      <c r="D945" s="832" t="s">
        <v>2135</v>
      </c>
      <c r="E945" s="832" t="s">
        <v>2154</v>
      </c>
      <c r="F945" s="832" t="s">
        <v>2287</v>
      </c>
      <c r="G945" s="832" t="s">
        <v>2288</v>
      </c>
      <c r="H945" s="849">
        <v>13</v>
      </c>
      <c r="I945" s="849">
        <v>4342</v>
      </c>
      <c r="J945" s="832">
        <v>1.4401326699834163</v>
      </c>
      <c r="K945" s="832">
        <v>334</v>
      </c>
      <c r="L945" s="849">
        <v>9</v>
      </c>
      <c r="M945" s="849">
        <v>3015</v>
      </c>
      <c r="N945" s="832">
        <v>1</v>
      </c>
      <c r="O945" s="832">
        <v>335</v>
      </c>
      <c r="P945" s="849">
        <v>8</v>
      </c>
      <c r="Q945" s="849">
        <v>2688</v>
      </c>
      <c r="R945" s="837">
        <v>0.89154228855721396</v>
      </c>
      <c r="S945" s="850">
        <v>336</v>
      </c>
    </row>
    <row r="946" spans="1:19" ht="14.4" customHeight="1" x14ac:dyDescent="0.3">
      <c r="A946" s="831" t="s">
        <v>2247</v>
      </c>
      <c r="B946" s="832" t="s">
        <v>2248</v>
      </c>
      <c r="C946" s="832" t="s">
        <v>574</v>
      </c>
      <c r="D946" s="832" t="s">
        <v>2135</v>
      </c>
      <c r="E946" s="832" t="s">
        <v>2154</v>
      </c>
      <c r="F946" s="832" t="s">
        <v>2289</v>
      </c>
      <c r="G946" s="832" t="s">
        <v>2290</v>
      </c>
      <c r="H946" s="849">
        <v>8</v>
      </c>
      <c r="I946" s="849">
        <v>2480</v>
      </c>
      <c r="J946" s="832">
        <v>3.987138263665595</v>
      </c>
      <c r="K946" s="832">
        <v>310</v>
      </c>
      <c r="L946" s="849">
        <v>2</v>
      </c>
      <c r="M946" s="849">
        <v>622</v>
      </c>
      <c r="N946" s="832">
        <v>1</v>
      </c>
      <c r="O946" s="832">
        <v>311</v>
      </c>
      <c r="P946" s="849">
        <v>6</v>
      </c>
      <c r="Q946" s="849">
        <v>1896</v>
      </c>
      <c r="R946" s="837">
        <v>3.0482315112540195</v>
      </c>
      <c r="S946" s="850">
        <v>316</v>
      </c>
    </row>
    <row r="947" spans="1:19" ht="14.4" customHeight="1" x14ac:dyDescent="0.3">
      <c r="A947" s="831" t="s">
        <v>2247</v>
      </c>
      <c r="B947" s="832" t="s">
        <v>2248</v>
      </c>
      <c r="C947" s="832" t="s">
        <v>574</v>
      </c>
      <c r="D947" s="832" t="s">
        <v>1100</v>
      </c>
      <c r="E947" s="832" t="s">
        <v>2154</v>
      </c>
      <c r="F947" s="832" t="s">
        <v>2273</v>
      </c>
      <c r="G947" s="832" t="s">
        <v>2274</v>
      </c>
      <c r="H947" s="849"/>
      <c r="I947" s="849"/>
      <c r="J947" s="832"/>
      <c r="K947" s="832"/>
      <c r="L947" s="849"/>
      <c r="M947" s="849"/>
      <c r="N947" s="832"/>
      <c r="O947" s="832"/>
      <c r="P947" s="849">
        <v>1</v>
      </c>
      <c r="Q947" s="849">
        <v>126</v>
      </c>
      <c r="R947" s="837"/>
      <c r="S947" s="850">
        <v>126</v>
      </c>
    </row>
    <row r="948" spans="1:19" ht="14.4" customHeight="1" x14ac:dyDescent="0.3">
      <c r="A948" s="831" t="s">
        <v>2247</v>
      </c>
      <c r="B948" s="832" t="s">
        <v>2248</v>
      </c>
      <c r="C948" s="832" t="s">
        <v>574</v>
      </c>
      <c r="D948" s="832" t="s">
        <v>1100</v>
      </c>
      <c r="E948" s="832" t="s">
        <v>2154</v>
      </c>
      <c r="F948" s="832" t="s">
        <v>2203</v>
      </c>
      <c r="G948" s="832" t="s">
        <v>2204</v>
      </c>
      <c r="H948" s="849"/>
      <c r="I948" s="849"/>
      <c r="J948" s="832"/>
      <c r="K948" s="832"/>
      <c r="L948" s="849"/>
      <c r="M948" s="849"/>
      <c r="N948" s="832"/>
      <c r="O948" s="832"/>
      <c r="P948" s="849">
        <v>1</v>
      </c>
      <c r="Q948" s="849">
        <v>33.33</v>
      </c>
      <c r="R948" s="837"/>
      <c r="S948" s="850">
        <v>33.33</v>
      </c>
    </row>
    <row r="949" spans="1:19" ht="14.4" customHeight="1" x14ac:dyDescent="0.3">
      <c r="A949" s="831" t="s">
        <v>2247</v>
      </c>
      <c r="B949" s="832" t="s">
        <v>2248</v>
      </c>
      <c r="C949" s="832" t="s">
        <v>2137</v>
      </c>
      <c r="D949" s="832" t="s">
        <v>2135</v>
      </c>
      <c r="E949" s="832" t="s">
        <v>2249</v>
      </c>
      <c r="F949" s="832" t="s">
        <v>2254</v>
      </c>
      <c r="G949" s="832" t="s">
        <v>768</v>
      </c>
      <c r="H949" s="849">
        <v>1</v>
      </c>
      <c r="I949" s="849">
        <v>149.06</v>
      </c>
      <c r="J949" s="832">
        <v>0.30566378214329654</v>
      </c>
      <c r="K949" s="832">
        <v>149.06</v>
      </c>
      <c r="L949" s="849">
        <v>1.8</v>
      </c>
      <c r="M949" s="849">
        <v>487.66</v>
      </c>
      <c r="N949" s="832">
        <v>1</v>
      </c>
      <c r="O949" s="832">
        <v>270.92222222222222</v>
      </c>
      <c r="P949" s="849">
        <v>1.3</v>
      </c>
      <c r="Q949" s="849">
        <v>212.94</v>
      </c>
      <c r="R949" s="837">
        <v>0.43665668703604971</v>
      </c>
      <c r="S949" s="850">
        <v>163.79999999999998</v>
      </c>
    </row>
    <row r="950" spans="1:19" ht="14.4" customHeight="1" x14ac:dyDescent="0.3">
      <c r="A950" s="831" t="s">
        <v>2247</v>
      </c>
      <c r="B950" s="832" t="s">
        <v>2248</v>
      </c>
      <c r="C950" s="832" t="s">
        <v>2137</v>
      </c>
      <c r="D950" s="832" t="s">
        <v>2135</v>
      </c>
      <c r="E950" s="832" t="s">
        <v>2154</v>
      </c>
      <c r="F950" s="832" t="s">
        <v>2291</v>
      </c>
      <c r="G950" s="832" t="s">
        <v>2292</v>
      </c>
      <c r="H950" s="849"/>
      <c r="I950" s="849"/>
      <c r="J950" s="832"/>
      <c r="K950" s="832"/>
      <c r="L950" s="849">
        <v>1</v>
      </c>
      <c r="M950" s="849">
        <v>1474</v>
      </c>
      <c r="N950" s="832">
        <v>1</v>
      </c>
      <c r="O950" s="832">
        <v>1474</v>
      </c>
      <c r="P950" s="849"/>
      <c r="Q950" s="849"/>
      <c r="R950" s="837"/>
      <c r="S950" s="850"/>
    </row>
    <row r="951" spans="1:19" ht="14.4" customHeight="1" x14ac:dyDescent="0.3">
      <c r="A951" s="831" t="s">
        <v>2247</v>
      </c>
      <c r="B951" s="832" t="s">
        <v>2248</v>
      </c>
      <c r="C951" s="832" t="s">
        <v>2137</v>
      </c>
      <c r="D951" s="832" t="s">
        <v>2135</v>
      </c>
      <c r="E951" s="832" t="s">
        <v>2154</v>
      </c>
      <c r="F951" s="832" t="s">
        <v>2257</v>
      </c>
      <c r="G951" s="832" t="s">
        <v>2258</v>
      </c>
      <c r="H951" s="849">
        <v>1</v>
      </c>
      <c r="I951" s="849">
        <v>751</v>
      </c>
      <c r="J951" s="832"/>
      <c r="K951" s="832">
        <v>751</v>
      </c>
      <c r="L951" s="849"/>
      <c r="M951" s="849"/>
      <c r="N951" s="832"/>
      <c r="O951" s="832"/>
      <c r="P951" s="849"/>
      <c r="Q951" s="849"/>
      <c r="R951" s="837"/>
      <c r="S951" s="850"/>
    </row>
    <row r="952" spans="1:19" ht="14.4" customHeight="1" x14ac:dyDescent="0.3">
      <c r="A952" s="831" t="s">
        <v>2247</v>
      </c>
      <c r="B952" s="832" t="s">
        <v>2248</v>
      </c>
      <c r="C952" s="832" t="s">
        <v>2137</v>
      </c>
      <c r="D952" s="832" t="s">
        <v>2135</v>
      </c>
      <c r="E952" s="832" t="s">
        <v>2154</v>
      </c>
      <c r="F952" s="832" t="s">
        <v>2293</v>
      </c>
      <c r="G952" s="832" t="s">
        <v>2294</v>
      </c>
      <c r="H952" s="849">
        <v>1</v>
      </c>
      <c r="I952" s="849">
        <v>1914</v>
      </c>
      <c r="J952" s="832"/>
      <c r="K952" s="832">
        <v>1914</v>
      </c>
      <c r="L952" s="849"/>
      <c r="M952" s="849"/>
      <c r="N952" s="832"/>
      <c r="O952" s="832"/>
      <c r="P952" s="849">
        <v>1</v>
      </c>
      <c r="Q952" s="849">
        <v>1933</v>
      </c>
      <c r="R952" s="837"/>
      <c r="S952" s="850">
        <v>1933</v>
      </c>
    </row>
    <row r="953" spans="1:19" ht="14.4" customHeight="1" x14ac:dyDescent="0.3">
      <c r="A953" s="831" t="s">
        <v>2247</v>
      </c>
      <c r="B953" s="832" t="s">
        <v>2248</v>
      </c>
      <c r="C953" s="832" t="s">
        <v>2137</v>
      </c>
      <c r="D953" s="832" t="s">
        <v>2135</v>
      </c>
      <c r="E953" s="832" t="s">
        <v>2154</v>
      </c>
      <c r="F953" s="832" t="s">
        <v>2267</v>
      </c>
      <c r="G953" s="832" t="s">
        <v>2268</v>
      </c>
      <c r="H953" s="849">
        <v>5</v>
      </c>
      <c r="I953" s="849">
        <v>185</v>
      </c>
      <c r="J953" s="832">
        <v>1</v>
      </c>
      <c r="K953" s="832">
        <v>37</v>
      </c>
      <c r="L953" s="849">
        <v>5</v>
      </c>
      <c r="M953" s="849">
        <v>185</v>
      </c>
      <c r="N953" s="832">
        <v>1</v>
      </c>
      <c r="O953" s="832">
        <v>37</v>
      </c>
      <c r="P953" s="849">
        <v>7</v>
      </c>
      <c r="Q953" s="849">
        <v>266</v>
      </c>
      <c r="R953" s="837">
        <v>1.4378378378378378</v>
      </c>
      <c r="S953" s="850">
        <v>38</v>
      </c>
    </row>
    <row r="954" spans="1:19" ht="14.4" customHeight="1" x14ac:dyDescent="0.3">
      <c r="A954" s="831" t="s">
        <v>2247</v>
      </c>
      <c r="B954" s="832" t="s">
        <v>2248</v>
      </c>
      <c r="C954" s="832" t="s">
        <v>2137</v>
      </c>
      <c r="D954" s="832" t="s">
        <v>2135</v>
      </c>
      <c r="E954" s="832" t="s">
        <v>2154</v>
      </c>
      <c r="F954" s="832" t="s">
        <v>2269</v>
      </c>
      <c r="G954" s="832" t="s">
        <v>2270</v>
      </c>
      <c r="H954" s="849">
        <v>42</v>
      </c>
      <c r="I954" s="849">
        <v>43344</v>
      </c>
      <c r="J954" s="832">
        <v>1.0479690522243714</v>
      </c>
      <c r="K954" s="832">
        <v>1032</v>
      </c>
      <c r="L954" s="849">
        <v>40</v>
      </c>
      <c r="M954" s="849">
        <v>41360</v>
      </c>
      <c r="N954" s="832">
        <v>1</v>
      </c>
      <c r="O954" s="832">
        <v>1034</v>
      </c>
      <c r="P954" s="849">
        <v>52</v>
      </c>
      <c r="Q954" s="849">
        <v>54080</v>
      </c>
      <c r="R954" s="837">
        <v>1.3075435203094778</v>
      </c>
      <c r="S954" s="850">
        <v>1040</v>
      </c>
    </row>
    <row r="955" spans="1:19" ht="14.4" customHeight="1" x14ac:dyDescent="0.3">
      <c r="A955" s="831" t="s">
        <v>2247</v>
      </c>
      <c r="B955" s="832" t="s">
        <v>2248</v>
      </c>
      <c r="C955" s="832" t="s">
        <v>2137</v>
      </c>
      <c r="D955" s="832" t="s">
        <v>2135</v>
      </c>
      <c r="E955" s="832" t="s">
        <v>2154</v>
      </c>
      <c r="F955" s="832" t="s">
        <v>2295</v>
      </c>
      <c r="G955" s="832" t="s">
        <v>2296</v>
      </c>
      <c r="H955" s="849"/>
      <c r="I955" s="849"/>
      <c r="J955" s="832"/>
      <c r="K955" s="832"/>
      <c r="L955" s="849">
        <v>1</v>
      </c>
      <c r="M955" s="849">
        <v>2103</v>
      </c>
      <c r="N955" s="832">
        <v>1</v>
      </c>
      <c r="O955" s="832">
        <v>2103</v>
      </c>
      <c r="P955" s="849"/>
      <c r="Q955" s="849"/>
      <c r="R955" s="837"/>
      <c r="S955" s="850"/>
    </row>
    <row r="956" spans="1:19" ht="14.4" customHeight="1" x14ac:dyDescent="0.3">
      <c r="A956" s="831" t="s">
        <v>2247</v>
      </c>
      <c r="B956" s="832" t="s">
        <v>2248</v>
      </c>
      <c r="C956" s="832" t="s">
        <v>2137</v>
      </c>
      <c r="D956" s="832" t="s">
        <v>2135</v>
      </c>
      <c r="E956" s="832" t="s">
        <v>2154</v>
      </c>
      <c r="F956" s="832" t="s">
        <v>2277</v>
      </c>
      <c r="G956" s="832" t="s">
        <v>2278</v>
      </c>
      <c r="H956" s="849">
        <v>40</v>
      </c>
      <c r="I956" s="849">
        <v>3440</v>
      </c>
      <c r="J956" s="832">
        <v>1.2121212121212122</v>
      </c>
      <c r="K956" s="832">
        <v>86</v>
      </c>
      <c r="L956" s="849">
        <v>33</v>
      </c>
      <c r="M956" s="849">
        <v>2838</v>
      </c>
      <c r="N956" s="832">
        <v>1</v>
      </c>
      <c r="O956" s="832">
        <v>86</v>
      </c>
      <c r="P956" s="849">
        <v>44</v>
      </c>
      <c r="Q956" s="849">
        <v>3828</v>
      </c>
      <c r="R956" s="837">
        <v>1.3488372093023255</v>
      </c>
      <c r="S956" s="850">
        <v>87</v>
      </c>
    </row>
    <row r="957" spans="1:19" ht="14.4" customHeight="1" x14ac:dyDescent="0.3">
      <c r="A957" s="831" t="s">
        <v>2247</v>
      </c>
      <c r="B957" s="832" t="s">
        <v>2248</v>
      </c>
      <c r="C957" s="832" t="s">
        <v>2137</v>
      </c>
      <c r="D957" s="832" t="s">
        <v>2135</v>
      </c>
      <c r="E957" s="832" t="s">
        <v>2154</v>
      </c>
      <c r="F957" s="832" t="s">
        <v>2283</v>
      </c>
      <c r="G957" s="832" t="s">
        <v>2284</v>
      </c>
      <c r="H957" s="849"/>
      <c r="I957" s="849"/>
      <c r="J957" s="832"/>
      <c r="K957" s="832"/>
      <c r="L957" s="849"/>
      <c r="M957" s="849"/>
      <c r="N957" s="832"/>
      <c r="O957" s="832"/>
      <c r="P957" s="849">
        <v>1</v>
      </c>
      <c r="Q957" s="849">
        <v>125</v>
      </c>
      <c r="R957" s="837"/>
      <c r="S957" s="850">
        <v>125</v>
      </c>
    </row>
    <row r="958" spans="1:19" ht="14.4" customHeight="1" thickBot="1" x14ac:dyDescent="0.35">
      <c r="A958" s="839" t="s">
        <v>2247</v>
      </c>
      <c r="B958" s="840" t="s">
        <v>2248</v>
      </c>
      <c r="C958" s="840" t="s">
        <v>2137</v>
      </c>
      <c r="D958" s="840" t="s">
        <v>2135</v>
      </c>
      <c r="E958" s="840" t="s">
        <v>2154</v>
      </c>
      <c r="F958" s="840" t="s">
        <v>2297</v>
      </c>
      <c r="G958" s="840" t="s">
        <v>2298</v>
      </c>
      <c r="H958" s="851">
        <v>1</v>
      </c>
      <c r="I958" s="851">
        <v>91</v>
      </c>
      <c r="J958" s="840"/>
      <c r="K958" s="840">
        <v>91</v>
      </c>
      <c r="L958" s="851"/>
      <c r="M958" s="851"/>
      <c r="N958" s="840"/>
      <c r="O958" s="840"/>
      <c r="P958" s="851"/>
      <c r="Q958" s="851"/>
      <c r="R958" s="845"/>
      <c r="S958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2786842</v>
      </c>
      <c r="C3" s="344">
        <f t="shared" ref="C3:R3" si="0">SUBTOTAL(9,C6:C1048576)</f>
        <v>1.0233777114698435</v>
      </c>
      <c r="D3" s="344">
        <f t="shared" si="0"/>
        <v>2721310</v>
      </c>
      <c r="E3" s="344">
        <f t="shared" si="0"/>
        <v>1</v>
      </c>
      <c r="F3" s="344">
        <f t="shared" si="0"/>
        <v>3057791</v>
      </c>
      <c r="G3" s="347">
        <f>IF(D3&lt;&gt;0,F3/D3,"")</f>
        <v>1.1236466995674876</v>
      </c>
      <c r="H3" s="343">
        <f t="shared" si="0"/>
        <v>399482.88000000018</v>
      </c>
      <c r="I3" s="344">
        <f t="shared" si="0"/>
        <v>0.69913252923404912</v>
      </c>
      <c r="J3" s="344">
        <f t="shared" si="0"/>
        <v>571397.93000000005</v>
      </c>
      <c r="K3" s="344">
        <f t="shared" si="0"/>
        <v>1</v>
      </c>
      <c r="L3" s="344">
        <f t="shared" si="0"/>
        <v>734490.07000000007</v>
      </c>
      <c r="M3" s="345">
        <f>IF(J3&lt;&gt;0,L3/J3,"")</f>
        <v>1.2854265502851927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2301</v>
      </c>
      <c r="B6" s="887">
        <v>1914</v>
      </c>
      <c r="C6" s="825"/>
      <c r="D6" s="887"/>
      <c r="E6" s="825"/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1053</v>
      </c>
      <c r="B7" s="889">
        <v>2784928</v>
      </c>
      <c r="C7" s="832">
        <v>1.0233777114698435</v>
      </c>
      <c r="D7" s="889">
        <v>2721310</v>
      </c>
      <c r="E7" s="832">
        <v>1</v>
      </c>
      <c r="F7" s="889">
        <v>3057704</v>
      </c>
      <c r="G7" s="837">
        <v>1.1236147296706365</v>
      </c>
      <c r="H7" s="889">
        <v>399482.88000000018</v>
      </c>
      <c r="I7" s="832">
        <v>0.69913252923404912</v>
      </c>
      <c r="J7" s="889">
        <v>571397.93000000005</v>
      </c>
      <c r="K7" s="832">
        <v>1</v>
      </c>
      <c r="L7" s="889">
        <v>734490.07000000007</v>
      </c>
      <c r="M7" s="837">
        <v>1.2854265502851927</v>
      </c>
      <c r="N7" s="889"/>
      <c r="O7" s="832"/>
      <c r="P7" s="889"/>
      <c r="Q7" s="832"/>
      <c r="R7" s="889"/>
      <c r="S7" s="838"/>
    </row>
    <row r="8" spans="1:19" ht="14.4" customHeight="1" thickBot="1" x14ac:dyDescent="0.35">
      <c r="A8" s="893" t="s">
        <v>2302</v>
      </c>
      <c r="B8" s="891"/>
      <c r="C8" s="840"/>
      <c r="D8" s="891"/>
      <c r="E8" s="840"/>
      <c r="F8" s="891">
        <v>87</v>
      </c>
      <c r="G8" s="845"/>
      <c r="H8" s="891"/>
      <c r="I8" s="840"/>
      <c r="J8" s="891"/>
      <c r="K8" s="840"/>
      <c r="L8" s="891"/>
      <c r="M8" s="845"/>
      <c r="N8" s="891"/>
      <c r="O8" s="840"/>
      <c r="P8" s="891"/>
      <c r="Q8" s="840"/>
      <c r="R8" s="891"/>
      <c r="S8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1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2642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4679.5</v>
      </c>
      <c r="G3" s="208">
        <f t="shared" si="0"/>
        <v>3186324.88</v>
      </c>
      <c r="H3" s="208"/>
      <c r="I3" s="208"/>
      <c r="J3" s="208">
        <f t="shared" si="0"/>
        <v>4472.1000000000004</v>
      </c>
      <c r="K3" s="208">
        <f t="shared" si="0"/>
        <v>3292707.93</v>
      </c>
      <c r="L3" s="208"/>
      <c r="M3" s="208"/>
      <c r="N3" s="208">
        <f t="shared" si="0"/>
        <v>4734.3500000000004</v>
      </c>
      <c r="O3" s="208">
        <f t="shared" si="0"/>
        <v>3792281.07</v>
      </c>
      <c r="P3" s="79">
        <f>IF(K3=0,0,O3/K3)</f>
        <v>1.1517210607865846</v>
      </c>
      <c r="Q3" s="209">
        <f>IF(N3=0,0,O3/N3)</f>
        <v>801.01409274768434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2303</v>
      </c>
      <c r="B6" s="825" t="s">
        <v>2248</v>
      </c>
      <c r="C6" s="825" t="s">
        <v>2154</v>
      </c>
      <c r="D6" s="825" t="s">
        <v>2293</v>
      </c>
      <c r="E6" s="825" t="s">
        <v>2294</v>
      </c>
      <c r="F6" s="225">
        <v>1</v>
      </c>
      <c r="G6" s="225">
        <v>1914</v>
      </c>
      <c r="H6" s="225"/>
      <c r="I6" s="225">
        <v>1914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555</v>
      </c>
      <c r="B7" s="832" t="s">
        <v>2304</v>
      </c>
      <c r="C7" s="832" t="s">
        <v>2249</v>
      </c>
      <c r="D7" s="832" t="s">
        <v>2305</v>
      </c>
      <c r="E7" s="832" t="s">
        <v>1110</v>
      </c>
      <c r="F7" s="849">
        <v>291</v>
      </c>
      <c r="G7" s="849">
        <v>23303.279999999999</v>
      </c>
      <c r="H7" s="849">
        <v>1.9931506849315066</v>
      </c>
      <c r="I7" s="849">
        <v>80.08</v>
      </c>
      <c r="J7" s="849">
        <v>146</v>
      </c>
      <c r="K7" s="849">
        <v>11691.68</v>
      </c>
      <c r="L7" s="849">
        <v>1</v>
      </c>
      <c r="M7" s="849">
        <v>80.08</v>
      </c>
      <c r="N7" s="849"/>
      <c r="O7" s="849"/>
      <c r="P7" s="837"/>
      <c r="Q7" s="850"/>
    </row>
    <row r="8" spans="1:17" ht="14.4" customHeight="1" x14ac:dyDescent="0.3">
      <c r="A8" s="831" t="s">
        <v>555</v>
      </c>
      <c r="B8" s="832" t="s">
        <v>2304</v>
      </c>
      <c r="C8" s="832" t="s">
        <v>2249</v>
      </c>
      <c r="D8" s="832" t="s">
        <v>2306</v>
      </c>
      <c r="E8" s="832" t="s">
        <v>1110</v>
      </c>
      <c r="F8" s="849">
        <v>4</v>
      </c>
      <c r="G8" s="849">
        <v>304.52</v>
      </c>
      <c r="H8" s="849">
        <v>0.26666666666666666</v>
      </c>
      <c r="I8" s="849">
        <v>76.13</v>
      </c>
      <c r="J8" s="849">
        <v>15</v>
      </c>
      <c r="K8" s="849">
        <v>1141.95</v>
      </c>
      <c r="L8" s="849">
        <v>1</v>
      </c>
      <c r="M8" s="849">
        <v>76.13000000000001</v>
      </c>
      <c r="N8" s="849"/>
      <c r="O8" s="849"/>
      <c r="P8" s="837"/>
      <c r="Q8" s="850"/>
    </row>
    <row r="9" spans="1:17" ht="14.4" customHeight="1" x14ac:dyDescent="0.3">
      <c r="A9" s="831" t="s">
        <v>555</v>
      </c>
      <c r="B9" s="832" t="s">
        <v>2304</v>
      </c>
      <c r="C9" s="832" t="s">
        <v>2249</v>
      </c>
      <c r="D9" s="832" t="s">
        <v>2307</v>
      </c>
      <c r="E9" s="832" t="s">
        <v>1001</v>
      </c>
      <c r="F9" s="849">
        <v>0.6</v>
      </c>
      <c r="G9" s="849">
        <v>264.74</v>
      </c>
      <c r="H9" s="849"/>
      <c r="I9" s="849">
        <v>441.23333333333335</v>
      </c>
      <c r="J9" s="849"/>
      <c r="K9" s="849"/>
      <c r="L9" s="849"/>
      <c r="M9" s="849"/>
      <c r="N9" s="849">
        <v>11.1</v>
      </c>
      <c r="O9" s="849">
        <v>4133.46</v>
      </c>
      <c r="P9" s="837"/>
      <c r="Q9" s="850">
        <v>372.38378378378383</v>
      </c>
    </row>
    <row r="10" spans="1:17" ht="14.4" customHeight="1" x14ac:dyDescent="0.3">
      <c r="A10" s="831" t="s">
        <v>555</v>
      </c>
      <c r="B10" s="832" t="s">
        <v>2304</v>
      </c>
      <c r="C10" s="832" t="s">
        <v>2249</v>
      </c>
      <c r="D10" s="832" t="s">
        <v>2308</v>
      </c>
      <c r="E10" s="832" t="s">
        <v>2309</v>
      </c>
      <c r="F10" s="849"/>
      <c r="G10" s="849"/>
      <c r="H10" s="849"/>
      <c r="I10" s="849"/>
      <c r="J10" s="849">
        <v>4.4000000000000004</v>
      </c>
      <c r="K10" s="849">
        <v>1369.82</v>
      </c>
      <c r="L10" s="849">
        <v>1</v>
      </c>
      <c r="M10" s="849">
        <v>311.32272727272721</v>
      </c>
      <c r="N10" s="849">
        <v>0.8</v>
      </c>
      <c r="O10" s="849">
        <v>249.06</v>
      </c>
      <c r="P10" s="837">
        <v>0.18181950913258677</v>
      </c>
      <c r="Q10" s="850">
        <v>311.32499999999999</v>
      </c>
    </row>
    <row r="11" spans="1:17" ht="14.4" customHeight="1" x14ac:dyDescent="0.3">
      <c r="A11" s="831" t="s">
        <v>555</v>
      </c>
      <c r="B11" s="832" t="s">
        <v>2304</v>
      </c>
      <c r="C11" s="832" t="s">
        <v>2249</v>
      </c>
      <c r="D11" s="832" t="s">
        <v>2310</v>
      </c>
      <c r="E11" s="832" t="s">
        <v>848</v>
      </c>
      <c r="F11" s="849"/>
      <c r="G11" s="849"/>
      <c r="H11" s="849"/>
      <c r="I11" s="849"/>
      <c r="J11" s="849"/>
      <c r="K11" s="849"/>
      <c r="L11" s="849"/>
      <c r="M11" s="849"/>
      <c r="N11" s="849">
        <v>15</v>
      </c>
      <c r="O11" s="849">
        <v>593.70000000000005</v>
      </c>
      <c r="P11" s="837"/>
      <c r="Q11" s="850">
        <v>39.580000000000005</v>
      </c>
    </row>
    <row r="12" spans="1:17" ht="14.4" customHeight="1" x14ac:dyDescent="0.3">
      <c r="A12" s="831" t="s">
        <v>555</v>
      </c>
      <c r="B12" s="832" t="s">
        <v>2304</v>
      </c>
      <c r="C12" s="832" t="s">
        <v>2249</v>
      </c>
      <c r="D12" s="832" t="s">
        <v>2311</v>
      </c>
      <c r="E12" s="832" t="s">
        <v>2312</v>
      </c>
      <c r="F12" s="849"/>
      <c r="G12" s="849"/>
      <c r="H12" s="849"/>
      <c r="I12" s="849"/>
      <c r="J12" s="849"/>
      <c r="K12" s="849"/>
      <c r="L12" s="849"/>
      <c r="M12" s="849"/>
      <c r="N12" s="849">
        <v>0.65</v>
      </c>
      <c r="O12" s="849">
        <v>129.26</v>
      </c>
      <c r="P12" s="837"/>
      <c r="Q12" s="850">
        <v>198.86153846153843</v>
      </c>
    </row>
    <row r="13" spans="1:17" ht="14.4" customHeight="1" x14ac:dyDescent="0.3">
      <c r="A13" s="831" t="s">
        <v>555</v>
      </c>
      <c r="B13" s="832" t="s">
        <v>2304</v>
      </c>
      <c r="C13" s="832" t="s">
        <v>2249</v>
      </c>
      <c r="D13" s="832" t="s">
        <v>2313</v>
      </c>
      <c r="E13" s="832" t="s">
        <v>1271</v>
      </c>
      <c r="F13" s="849">
        <v>8</v>
      </c>
      <c r="G13" s="849">
        <v>343.04</v>
      </c>
      <c r="H13" s="849"/>
      <c r="I13" s="849">
        <v>42.88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555</v>
      </c>
      <c r="B14" s="832" t="s">
        <v>2304</v>
      </c>
      <c r="C14" s="832" t="s">
        <v>2249</v>
      </c>
      <c r="D14" s="832" t="s">
        <v>2314</v>
      </c>
      <c r="E14" s="832" t="s">
        <v>2315</v>
      </c>
      <c r="F14" s="849">
        <v>160.80000000000001</v>
      </c>
      <c r="G14" s="849">
        <v>43692.319999999992</v>
      </c>
      <c r="H14" s="849">
        <v>0.93488404437307349</v>
      </c>
      <c r="I14" s="849">
        <v>271.71840796019893</v>
      </c>
      <c r="J14" s="849">
        <v>172</v>
      </c>
      <c r="K14" s="849">
        <v>46735.549999999996</v>
      </c>
      <c r="L14" s="849">
        <v>1</v>
      </c>
      <c r="M14" s="849">
        <v>271.71831395348835</v>
      </c>
      <c r="N14" s="849">
        <v>133.10000000000002</v>
      </c>
      <c r="O14" s="849">
        <v>24171.55</v>
      </c>
      <c r="P14" s="837">
        <v>0.5171983639863017</v>
      </c>
      <c r="Q14" s="850">
        <v>181.60443275732527</v>
      </c>
    </row>
    <row r="15" spans="1:17" ht="14.4" customHeight="1" x14ac:dyDescent="0.3">
      <c r="A15" s="831" t="s">
        <v>555</v>
      </c>
      <c r="B15" s="832" t="s">
        <v>2304</v>
      </c>
      <c r="C15" s="832" t="s">
        <v>2249</v>
      </c>
      <c r="D15" s="832" t="s">
        <v>2316</v>
      </c>
      <c r="E15" s="832" t="s">
        <v>2317</v>
      </c>
      <c r="F15" s="849"/>
      <c r="G15" s="849"/>
      <c r="H15" s="849"/>
      <c r="I15" s="849"/>
      <c r="J15" s="849"/>
      <c r="K15" s="849"/>
      <c r="L15" s="849"/>
      <c r="M15" s="849"/>
      <c r="N15" s="849">
        <v>1.5</v>
      </c>
      <c r="O15" s="849">
        <v>4895.6000000000004</v>
      </c>
      <c r="P15" s="837"/>
      <c r="Q15" s="850">
        <v>3263.7333333333336</v>
      </c>
    </row>
    <row r="16" spans="1:17" ht="14.4" customHeight="1" x14ac:dyDescent="0.3">
      <c r="A16" s="831" t="s">
        <v>555</v>
      </c>
      <c r="B16" s="832" t="s">
        <v>2304</v>
      </c>
      <c r="C16" s="832" t="s">
        <v>2249</v>
      </c>
      <c r="D16" s="832" t="s">
        <v>2318</v>
      </c>
      <c r="E16" s="832" t="s">
        <v>811</v>
      </c>
      <c r="F16" s="849"/>
      <c r="G16" s="849"/>
      <c r="H16" s="849"/>
      <c r="I16" s="849"/>
      <c r="J16" s="849">
        <v>2</v>
      </c>
      <c r="K16" s="849">
        <v>8629.82</v>
      </c>
      <c r="L16" s="849">
        <v>1</v>
      </c>
      <c r="M16" s="849">
        <v>4314.91</v>
      </c>
      <c r="N16" s="849">
        <v>13</v>
      </c>
      <c r="O16" s="849">
        <v>56093.83</v>
      </c>
      <c r="P16" s="837">
        <v>6.5</v>
      </c>
      <c r="Q16" s="850">
        <v>4314.91</v>
      </c>
    </row>
    <row r="17" spans="1:17" ht="14.4" customHeight="1" x14ac:dyDescent="0.3">
      <c r="A17" s="831" t="s">
        <v>555</v>
      </c>
      <c r="B17" s="832" t="s">
        <v>2304</v>
      </c>
      <c r="C17" s="832" t="s">
        <v>2249</v>
      </c>
      <c r="D17" s="832" t="s">
        <v>2319</v>
      </c>
      <c r="E17" s="832" t="s">
        <v>811</v>
      </c>
      <c r="F17" s="849"/>
      <c r="G17" s="849"/>
      <c r="H17" s="849"/>
      <c r="I17" s="849"/>
      <c r="J17" s="849">
        <v>8</v>
      </c>
      <c r="K17" s="849">
        <v>69038.64</v>
      </c>
      <c r="L17" s="849">
        <v>1</v>
      </c>
      <c r="M17" s="849">
        <v>8629.83</v>
      </c>
      <c r="N17" s="849"/>
      <c r="O17" s="849"/>
      <c r="P17" s="837"/>
      <c r="Q17" s="850"/>
    </row>
    <row r="18" spans="1:17" ht="14.4" customHeight="1" x14ac:dyDescent="0.3">
      <c r="A18" s="831" t="s">
        <v>555</v>
      </c>
      <c r="B18" s="832" t="s">
        <v>2304</v>
      </c>
      <c r="C18" s="832" t="s">
        <v>2249</v>
      </c>
      <c r="D18" s="832" t="s">
        <v>2320</v>
      </c>
      <c r="E18" s="832" t="s">
        <v>2321</v>
      </c>
      <c r="F18" s="849">
        <v>10.8</v>
      </c>
      <c r="G18" s="849">
        <v>851.06000000000006</v>
      </c>
      <c r="H18" s="849">
        <v>0.7152485964971258</v>
      </c>
      <c r="I18" s="849">
        <v>78.80185185185185</v>
      </c>
      <c r="J18" s="849">
        <v>15.1</v>
      </c>
      <c r="K18" s="849">
        <v>1189.8800000000001</v>
      </c>
      <c r="L18" s="849">
        <v>1</v>
      </c>
      <c r="M18" s="849">
        <v>78.800000000000011</v>
      </c>
      <c r="N18" s="849">
        <v>3.6</v>
      </c>
      <c r="O18" s="849">
        <v>211.45</v>
      </c>
      <c r="P18" s="837">
        <v>0.17770699566342821</v>
      </c>
      <c r="Q18" s="850">
        <v>58.736111111111107</v>
      </c>
    </row>
    <row r="19" spans="1:17" ht="14.4" customHeight="1" x14ac:dyDescent="0.3">
      <c r="A19" s="831" t="s">
        <v>555</v>
      </c>
      <c r="B19" s="832" t="s">
        <v>2304</v>
      </c>
      <c r="C19" s="832" t="s">
        <v>2249</v>
      </c>
      <c r="D19" s="832" t="s">
        <v>2322</v>
      </c>
      <c r="E19" s="832" t="s">
        <v>2323</v>
      </c>
      <c r="F19" s="849">
        <v>20</v>
      </c>
      <c r="G19" s="849">
        <v>882.6</v>
      </c>
      <c r="H19" s="849">
        <v>0.16666666666666669</v>
      </c>
      <c r="I19" s="849">
        <v>44.13</v>
      </c>
      <c r="J19" s="849">
        <v>120</v>
      </c>
      <c r="K19" s="849">
        <v>5295.5999999999995</v>
      </c>
      <c r="L19" s="849">
        <v>1</v>
      </c>
      <c r="M19" s="849">
        <v>44.129999999999995</v>
      </c>
      <c r="N19" s="849"/>
      <c r="O19" s="849"/>
      <c r="P19" s="837"/>
      <c r="Q19" s="850"/>
    </row>
    <row r="20" spans="1:17" ht="14.4" customHeight="1" x14ac:dyDescent="0.3">
      <c r="A20" s="831" t="s">
        <v>555</v>
      </c>
      <c r="B20" s="832" t="s">
        <v>2304</v>
      </c>
      <c r="C20" s="832" t="s">
        <v>2249</v>
      </c>
      <c r="D20" s="832" t="s">
        <v>2324</v>
      </c>
      <c r="E20" s="832" t="s">
        <v>2325</v>
      </c>
      <c r="F20" s="849">
        <v>1.2</v>
      </c>
      <c r="G20" s="849">
        <v>959.71</v>
      </c>
      <c r="H20" s="849"/>
      <c r="I20" s="849">
        <v>799.75833333333344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555</v>
      </c>
      <c r="B21" s="832" t="s">
        <v>2304</v>
      </c>
      <c r="C21" s="832" t="s">
        <v>2249</v>
      </c>
      <c r="D21" s="832" t="s">
        <v>2326</v>
      </c>
      <c r="E21" s="832" t="s">
        <v>2327</v>
      </c>
      <c r="F21" s="849"/>
      <c r="G21" s="849"/>
      <c r="H21" s="849"/>
      <c r="I21" s="849"/>
      <c r="J21" s="849">
        <v>17</v>
      </c>
      <c r="K21" s="849">
        <v>1863.2</v>
      </c>
      <c r="L21" s="849">
        <v>1</v>
      </c>
      <c r="M21" s="849">
        <v>109.60000000000001</v>
      </c>
      <c r="N21" s="849"/>
      <c r="O21" s="849"/>
      <c r="P21" s="837"/>
      <c r="Q21" s="850"/>
    </row>
    <row r="22" spans="1:17" ht="14.4" customHeight="1" x14ac:dyDescent="0.3">
      <c r="A22" s="831" t="s">
        <v>555</v>
      </c>
      <c r="B22" s="832" t="s">
        <v>2304</v>
      </c>
      <c r="C22" s="832" t="s">
        <v>2249</v>
      </c>
      <c r="D22" s="832" t="s">
        <v>2328</v>
      </c>
      <c r="E22" s="832" t="s">
        <v>2327</v>
      </c>
      <c r="F22" s="849">
        <v>12</v>
      </c>
      <c r="G22" s="849">
        <v>2630.4</v>
      </c>
      <c r="H22" s="849"/>
      <c r="I22" s="849">
        <v>219.20000000000002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555</v>
      </c>
      <c r="B23" s="832" t="s">
        <v>2304</v>
      </c>
      <c r="C23" s="832" t="s">
        <v>2249</v>
      </c>
      <c r="D23" s="832" t="s">
        <v>2329</v>
      </c>
      <c r="E23" s="832" t="s">
        <v>2330</v>
      </c>
      <c r="F23" s="849">
        <v>0.3</v>
      </c>
      <c r="G23" s="849">
        <v>231.64</v>
      </c>
      <c r="H23" s="849">
        <v>3.8460772137691022E-2</v>
      </c>
      <c r="I23" s="849">
        <v>772.13333333333333</v>
      </c>
      <c r="J23" s="849">
        <v>7.8</v>
      </c>
      <c r="K23" s="849">
        <v>6022.76</v>
      </c>
      <c r="L23" s="849">
        <v>1</v>
      </c>
      <c r="M23" s="849">
        <v>772.14871794871794</v>
      </c>
      <c r="N23" s="849">
        <v>3.8000000000000003</v>
      </c>
      <c r="O23" s="849">
        <v>1134.24</v>
      </c>
      <c r="P23" s="837">
        <v>0.18832561815513152</v>
      </c>
      <c r="Q23" s="850">
        <v>298.48421052631579</v>
      </c>
    </row>
    <row r="24" spans="1:17" ht="14.4" customHeight="1" x14ac:dyDescent="0.3">
      <c r="A24" s="831" t="s">
        <v>555</v>
      </c>
      <c r="B24" s="832" t="s">
        <v>2304</v>
      </c>
      <c r="C24" s="832" t="s">
        <v>2249</v>
      </c>
      <c r="D24" s="832" t="s">
        <v>2331</v>
      </c>
      <c r="E24" s="832" t="s">
        <v>1005</v>
      </c>
      <c r="F24" s="849"/>
      <c r="G24" s="849"/>
      <c r="H24" s="849"/>
      <c r="I24" s="849"/>
      <c r="J24" s="849">
        <v>1.5</v>
      </c>
      <c r="K24" s="849">
        <v>573.9</v>
      </c>
      <c r="L24" s="849">
        <v>1</v>
      </c>
      <c r="M24" s="849">
        <v>382.59999999999997</v>
      </c>
      <c r="N24" s="849">
        <v>2.4</v>
      </c>
      <c r="O24" s="849">
        <v>356.4</v>
      </c>
      <c r="P24" s="837">
        <v>0.62101411395713535</v>
      </c>
      <c r="Q24" s="850">
        <v>148.5</v>
      </c>
    </row>
    <row r="25" spans="1:17" ht="14.4" customHeight="1" x14ac:dyDescent="0.3">
      <c r="A25" s="831" t="s">
        <v>555</v>
      </c>
      <c r="B25" s="832" t="s">
        <v>2304</v>
      </c>
      <c r="C25" s="832" t="s">
        <v>2249</v>
      </c>
      <c r="D25" s="832" t="s">
        <v>2332</v>
      </c>
      <c r="E25" s="832" t="s">
        <v>2333</v>
      </c>
      <c r="F25" s="849"/>
      <c r="G25" s="849"/>
      <c r="H25" s="849"/>
      <c r="I25" s="849"/>
      <c r="J25" s="849">
        <v>10</v>
      </c>
      <c r="K25" s="849">
        <v>81561.2</v>
      </c>
      <c r="L25" s="849">
        <v>1</v>
      </c>
      <c r="M25" s="849">
        <v>8156.12</v>
      </c>
      <c r="N25" s="849"/>
      <c r="O25" s="849"/>
      <c r="P25" s="837"/>
      <c r="Q25" s="850"/>
    </row>
    <row r="26" spans="1:17" ht="14.4" customHeight="1" x14ac:dyDescent="0.3">
      <c r="A26" s="831" t="s">
        <v>555</v>
      </c>
      <c r="B26" s="832" t="s">
        <v>2304</v>
      </c>
      <c r="C26" s="832" t="s">
        <v>2249</v>
      </c>
      <c r="D26" s="832" t="s">
        <v>2334</v>
      </c>
      <c r="E26" s="832" t="s">
        <v>1005</v>
      </c>
      <c r="F26" s="849">
        <v>2.6</v>
      </c>
      <c r="G26" s="849">
        <v>1989.52</v>
      </c>
      <c r="H26" s="849">
        <v>0.27956989247311831</v>
      </c>
      <c r="I26" s="849">
        <v>765.19999999999993</v>
      </c>
      <c r="J26" s="849">
        <v>9.3000000000000007</v>
      </c>
      <c r="K26" s="849">
        <v>7116.36</v>
      </c>
      <c r="L26" s="849">
        <v>1</v>
      </c>
      <c r="M26" s="849">
        <v>765.19999999999993</v>
      </c>
      <c r="N26" s="849">
        <v>2.8</v>
      </c>
      <c r="O26" s="849">
        <v>825.44</v>
      </c>
      <c r="P26" s="837">
        <v>0.11599188349099822</v>
      </c>
      <c r="Q26" s="850">
        <v>294.8</v>
      </c>
    </row>
    <row r="27" spans="1:17" ht="14.4" customHeight="1" x14ac:dyDescent="0.3">
      <c r="A27" s="831" t="s">
        <v>555</v>
      </c>
      <c r="B27" s="832" t="s">
        <v>2304</v>
      </c>
      <c r="C27" s="832" t="s">
        <v>2249</v>
      </c>
      <c r="D27" s="832" t="s">
        <v>2335</v>
      </c>
      <c r="E27" s="832" t="s">
        <v>984</v>
      </c>
      <c r="F27" s="849">
        <v>0.6</v>
      </c>
      <c r="G27" s="849">
        <v>1275.3599999999999</v>
      </c>
      <c r="H27" s="849">
        <v>3.6585365853658534E-2</v>
      </c>
      <c r="I27" s="849">
        <v>2125.6</v>
      </c>
      <c r="J27" s="849">
        <v>16.399999999999999</v>
      </c>
      <c r="K27" s="849">
        <v>34859.839999999997</v>
      </c>
      <c r="L27" s="849">
        <v>1</v>
      </c>
      <c r="M27" s="849">
        <v>2125.6</v>
      </c>
      <c r="N27" s="849">
        <v>8.6999999999999993</v>
      </c>
      <c r="O27" s="849">
        <v>3990.6899999999996</v>
      </c>
      <c r="P27" s="837">
        <v>0.11447815021526203</v>
      </c>
      <c r="Q27" s="850">
        <v>458.7</v>
      </c>
    </row>
    <row r="28" spans="1:17" ht="14.4" customHeight="1" x14ac:dyDescent="0.3">
      <c r="A28" s="831" t="s">
        <v>555</v>
      </c>
      <c r="B28" s="832" t="s">
        <v>2304</v>
      </c>
      <c r="C28" s="832" t="s">
        <v>2249</v>
      </c>
      <c r="D28" s="832" t="s">
        <v>2336</v>
      </c>
      <c r="E28" s="832" t="s">
        <v>991</v>
      </c>
      <c r="F28" s="849">
        <v>0.4</v>
      </c>
      <c r="G28" s="849">
        <v>1305.49</v>
      </c>
      <c r="H28" s="849">
        <v>0.12499964094044877</v>
      </c>
      <c r="I28" s="849">
        <v>3263.7249999999999</v>
      </c>
      <c r="J28" s="849">
        <v>3.2</v>
      </c>
      <c r="K28" s="849">
        <v>10443.950000000001</v>
      </c>
      <c r="L28" s="849">
        <v>1</v>
      </c>
      <c r="M28" s="849">
        <v>3263.734375</v>
      </c>
      <c r="N28" s="849">
        <v>3.9000000000000004</v>
      </c>
      <c r="O28" s="849">
        <v>4354.3500000000004</v>
      </c>
      <c r="P28" s="837">
        <v>0.41692558849860445</v>
      </c>
      <c r="Q28" s="850">
        <v>1116.5</v>
      </c>
    </row>
    <row r="29" spans="1:17" ht="14.4" customHeight="1" x14ac:dyDescent="0.3">
      <c r="A29" s="831" t="s">
        <v>555</v>
      </c>
      <c r="B29" s="832" t="s">
        <v>2304</v>
      </c>
      <c r="C29" s="832" t="s">
        <v>2249</v>
      </c>
      <c r="D29" s="832" t="s">
        <v>2337</v>
      </c>
      <c r="E29" s="832" t="s">
        <v>806</v>
      </c>
      <c r="F29" s="849"/>
      <c r="G29" s="849"/>
      <c r="H29" s="849"/>
      <c r="I29" s="849"/>
      <c r="J29" s="849"/>
      <c r="K29" s="849"/>
      <c r="L29" s="849"/>
      <c r="M29" s="849"/>
      <c r="N29" s="849">
        <v>4</v>
      </c>
      <c r="O29" s="849">
        <v>45307.839999999997</v>
      </c>
      <c r="P29" s="837"/>
      <c r="Q29" s="850">
        <v>11326.96</v>
      </c>
    </row>
    <row r="30" spans="1:17" ht="14.4" customHeight="1" x14ac:dyDescent="0.3">
      <c r="A30" s="831" t="s">
        <v>555</v>
      </c>
      <c r="B30" s="832" t="s">
        <v>2304</v>
      </c>
      <c r="C30" s="832" t="s">
        <v>2249</v>
      </c>
      <c r="D30" s="832" t="s">
        <v>2338</v>
      </c>
      <c r="E30" s="832" t="s">
        <v>2339</v>
      </c>
      <c r="F30" s="849">
        <v>4</v>
      </c>
      <c r="G30" s="849">
        <v>783.6</v>
      </c>
      <c r="H30" s="849"/>
      <c r="I30" s="849">
        <v>195.9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" customHeight="1" x14ac:dyDescent="0.3">
      <c r="A31" s="831" t="s">
        <v>555</v>
      </c>
      <c r="B31" s="832" t="s">
        <v>2304</v>
      </c>
      <c r="C31" s="832" t="s">
        <v>2249</v>
      </c>
      <c r="D31" s="832" t="s">
        <v>2340</v>
      </c>
      <c r="E31" s="832" t="s">
        <v>997</v>
      </c>
      <c r="F31" s="849"/>
      <c r="G31" s="849"/>
      <c r="H31" s="849"/>
      <c r="I31" s="849"/>
      <c r="J31" s="849"/>
      <c r="K31" s="849"/>
      <c r="L31" s="849"/>
      <c r="M31" s="849"/>
      <c r="N31" s="849">
        <v>10.6</v>
      </c>
      <c r="O31" s="849">
        <v>2786.74</v>
      </c>
      <c r="P31" s="837"/>
      <c r="Q31" s="850">
        <v>262.89999999999998</v>
      </c>
    </row>
    <row r="32" spans="1:17" ht="14.4" customHeight="1" x14ac:dyDescent="0.3">
      <c r="A32" s="831" t="s">
        <v>555</v>
      </c>
      <c r="B32" s="832" t="s">
        <v>2304</v>
      </c>
      <c r="C32" s="832" t="s">
        <v>2249</v>
      </c>
      <c r="D32" s="832" t="s">
        <v>2341</v>
      </c>
      <c r="E32" s="832" t="s">
        <v>991</v>
      </c>
      <c r="F32" s="849">
        <v>2.4</v>
      </c>
      <c r="G32" s="849">
        <v>3916.47</v>
      </c>
      <c r="H32" s="849"/>
      <c r="I32" s="849">
        <v>1631.8625</v>
      </c>
      <c r="J32" s="849"/>
      <c r="K32" s="849"/>
      <c r="L32" s="849"/>
      <c r="M32" s="849"/>
      <c r="N32" s="849"/>
      <c r="O32" s="849"/>
      <c r="P32" s="837"/>
      <c r="Q32" s="850"/>
    </row>
    <row r="33" spans="1:17" ht="14.4" customHeight="1" x14ac:dyDescent="0.3">
      <c r="A33" s="831" t="s">
        <v>555</v>
      </c>
      <c r="B33" s="832" t="s">
        <v>2304</v>
      </c>
      <c r="C33" s="832" t="s">
        <v>2249</v>
      </c>
      <c r="D33" s="832" t="s">
        <v>2342</v>
      </c>
      <c r="E33" s="832" t="s">
        <v>2343</v>
      </c>
      <c r="F33" s="849"/>
      <c r="G33" s="849"/>
      <c r="H33" s="849"/>
      <c r="I33" s="849"/>
      <c r="J33" s="849">
        <v>6</v>
      </c>
      <c r="K33" s="849">
        <v>1411.74</v>
      </c>
      <c r="L33" s="849">
        <v>1</v>
      </c>
      <c r="M33" s="849">
        <v>235.29</v>
      </c>
      <c r="N33" s="849"/>
      <c r="O33" s="849"/>
      <c r="P33" s="837"/>
      <c r="Q33" s="850"/>
    </row>
    <row r="34" spans="1:17" ht="14.4" customHeight="1" x14ac:dyDescent="0.3">
      <c r="A34" s="831" t="s">
        <v>555</v>
      </c>
      <c r="B34" s="832" t="s">
        <v>2304</v>
      </c>
      <c r="C34" s="832" t="s">
        <v>2249</v>
      </c>
      <c r="D34" s="832" t="s">
        <v>2344</v>
      </c>
      <c r="E34" s="832" t="s">
        <v>994</v>
      </c>
      <c r="F34" s="849">
        <v>1.3</v>
      </c>
      <c r="G34" s="849">
        <v>2121.42</v>
      </c>
      <c r="H34" s="849"/>
      <c r="I34" s="849">
        <v>1631.8615384615384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555</v>
      </c>
      <c r="B35" s="832" t="s">
        <v>2304</v>
      </c>
      <c r="C35" s="832" t="s">
        <v>2249</v>
      </c>
      <c r="D35" s="832" t="s">
        <v>2345</v>
      </c>
      <c r="E35" s="832" t="s">
        <v>994</v>
      </c>
      <c r="F35" s="849">
        <v>3.1</v>
      </c>
      <c r="G35" s="849">
        <v>10117.620000000001</v>
      </c>
      <c r="H35" s="849">
        <v>0.91176836356754709</v>
      </c>
      <c r="I35" s="849">
        <v>3263.7483870967744</v>
      </c>
      <c r="J35" s="849">
        <v>3.4</v>
      </c>
      <c r="K35" s="849">
        <v>11096.7</v>
      </c>
      <c r="L35" s="849">
        <v>1</v>
      </c>
      <c r="M35" s="849">
        <v>3263.7352941176473</v>
      </c>
      <c r="N35" s="849">
        <v>2.4</v>
      </c>
      <c r="O35" s="849">
        <v>2400.11</v>
      </c>
      <c r="P35" s="837">
        <v>0.21629042868600576</v>
      </c>
      <c r="Q35" s="850">
        <v>1000.0458333333335</v>
      </c>
    </row>
    <row r="36" spans="1:17" ht="14.4" customHeight="1" x14ac:dyDescent="0.3">
      <c r="A36" s="831" t="s">
        <v>555</v>
      </c>
      <c r="B36" s="832" t="s">
        <v>2304</v>
      </c>
      <c r="C36" s="832" t="s">
        <v>2249</v>
      </c>
      <c r="D36" s="832" t="s">
        <v>2346</v>
      </c>
      <c r="E36" s="832" t="s">
        <v>813</v>
      </c>
      <c r="F36" s="849"/>
      <c r="G36" s="849"/>
      <c r="H36" s="849"/>
      <c r="I36" s="849"/>
      <c r="J36" s="849"/>
      <c r="K36" s="849"/>
      <c r="L36" s="849"/>
      <c r="M36" s="849"/>
      <c r="N36" s="849">
        <v>15</v>
      </c>
      <c r="O36" s="849">
        <v>87165.6</v>
      </c>
      <c r="P36" s="837"/>
      <c r="Q36" s="850">
        <v>5811.04</v>
      </c>
    </row>
    <row r="37" spans="1:17" ht="14.4" customHeight="1" x14ac:dyDescent="0.3">
      <c r="A37" s="831" t="s">
        <v>555</v>
      </c>
      <c r="B37" s="832" t="s">
        <v>2304</v>
      </c>
      <c r="C37" s="832" t="s">
        <v>2249</v>
      </c>
      <c r="D37" s="832" t="s">
        <v>2347</v>
      </c>
      <c r="E37" s="832" t="s">
        <v>2348</v>
      </c>
      <c r="F37" s="849"/>
      <c r="G37" s="849"/>
      <c r="H37" s="849"/>
      <c r="I37" s="849"/>
      <c r="J37" s="849"/>
      <c r="K37" s="849"/>
      <c r="L37" s="849"/>
      <c r="M37" s="849"/>
      <c r="N37" s="849">
        <v>40</v>
      </c>
      <c r="O37" s="849">
        <v>9036.7999999999993</v>
      </c>
      <c r="P37" s="837"/>
      <c r="Q37" s="850">
        <v>225.92</v>
      </c>
    </row>
    <row r="38" spans="1:17" ht="14.4" customHeight="1" x14ac:dyDescent="0.3">
      <c r="A38" s="831" t="s">
        <v>555</v>
      </c>
      <c r="B38" s="832" t="s">
        <v>2304</v>
      </c>
      <c r="C38" s="832" t="s">
        <v>2249</v>
      </c>
      <c r="D38" s="832" t="s">
        <v>2349</v>
      </c>
      <c r="E38" s="832" t="s">
        <v>806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26937.96</v>
      </c>
      <c r="P38" s="837"/>
      <c r="Q38" s="850">
        <v>26937.96</v>
      </c>
    </row>
    <row r="39" spans="1:17" ht="14.4" customHeight="1" x14ac:dyDescent="0.3">
      <c r="A39" s="831" t="s">
        <v>555</v>
      </c>
      <c r="B39" s="832" t="s">
        <v>2304</v>
      </c>
      <c r="C39" s="832" t="s">
        <v>2249</v>
      </c>
      <c r="D39" s="832" t="s">
        <v>2350</v>
      </c>
      <c r="E39" s="832" t="s">
        <v>806</v>
      </c>
      <c r="F39" s="849"/>
      <c r="G39" s="849"/>
      <c r="H39" s="849"/>
      <c r="I39" s="849"/>
      <c r="J39" s="849"/>
      <c r="K39" s="849"/>
      <c r="L39" s="849"/>
      <c r="M39" s="849"/>
      <c r="N39" s="849">
        <v>2</v>
      </c>
      <c r="O39" s="849">
        <v>5710.44</v>
      </c>
      <c r="P39" s="837"/>
      <c r="Q39" s="850">
        <v>2855.22</v>
      </c>
    </row>
    <row r="40" spans="1:17" ht="14.4" customHeight="1" x14ac:dyDescent="0.3">
      <c r="A40" s="831" t="s">
        <v>555</v>
      </c>
      <c r="B40" s="832" t="s">
        <v>2304</v>
      </c>
      <c r="C40" s="832" t="s">
        <v>2351</v>
      </c>
      <c r="D40" s="832" t="s">
        <v>2352</v>
      </c>
      <c r="E40" s="832" t="s">
        <v>2353</v>
      </c>
      <c r="F40" s="849">
        <v>9</v>
      </c>
      <c r="G40" s="849">
        <v>18900</v>
      </c>
      <c r="H40" s="849">
        <v>1.125</v>
      </c>
      <c r="I40" s="849">
        <v>2100</v>
      </c>
      <c r="J40" s="849">
        <v>8</v>
      </c>
      <c r="K40" s="849">
        <v>16800</v>
      </c>
      <c r="L40" s="849">
        <v>1</v>
      </c>
      <c r="M40" s="849">
        <v>2100</v>
      </c>
      <c r="N40" s="849">
        <v>1</v>
      </c>
      <c r="O40" s="849">
        <v>2177.8000000000002</v>
      </c>
      <c r="P40" s="837">
        <v>0.1296309523809524</v>
      </c>
      <c r="Q40" s="850">
        <v>2177.8000000000002</v>
      </c>
    </row>
    <row r="41" spans="1:17" ht="14.4" customHeight="1" x14ac:dyDescent="0.3">
      <c r="A41" s="831" t="s">
        <v>555</v>
      </c>
      <c r="B41" s="832" t="s">
        <v>2304</v>
      </c>
      <c r="C41" s="832" t="s">
        <v>2351</v>
      </c>
      <c r="D41" s="832" t="s">
        <v>2354</v>
      </c>
      <c r="E41" s="832" t="s">
        <v>2355</v>
      </c>
      <c r="F41" s="849"/>
      <c r="G41" s="849"/>
      <c r="H41" s="849"/>
      <c r="I41" s="849"/>
      <c r="J41" s="849">
        <v>8</v>
      </c>
      <c r="K41" s="849">
        <v>20720</v>
      </c>
      <c r="L41" s="849">
        <v>1</v>
      </c>
      <c r="M41" s="849">
        <v>2590</v>
      </c>
      <c r="N41" s="849">
        <v>1</v>
      </c>
      <c r="O41" s="849">
        <v>2662.2</v>
      </c>
      <c r="P41" s="837">
        <v>0.12848455598455596</v>
      </c>
      <c r="Q41" s="850">
        <v>2662.2</v>
      </c>
    </row>
    <row r="42" spans="1:17" ht="14.4" customHeight="1" x14ac:dyDescent="0.3">
      <c r="A42" s="831" t="s">
        <v>555</v>
      </c>
      <c r="B42" s="832" t="s">
        <v>2304</v>
      </c>
      <c r="C42" s="832" t="s">
        <v>2351</v>
      </c>
      <c r="D42" s="832" t="s">
        <v>2356</v>
      </c>
      <c r="E42" s="832" t="s">
        <v>2357</v>
      </c>
      <c r="F42" s="849">
        <v>1</v>
      </c>
      <c r="G42" s="849">
        <v>8720</v>
      </c>
      <c r="H42" s="849"/>
      <c r="I42" s="849">
        <v>8720</v>
      </c>
      <c r="J42" s="849"/>
      <c r="K42" s="849"/>
      <c r="L42" s="849"/>
      <c r="M42" s="849"/>
      <c r="N42" s="849"/>
      <c r="O42" s="849"/>
      <c r="P42" s="837"/>
      <c r="Q42" s="850"/>
    </row>
    <row r="43" spans="1:17" ht="14.4" customHeight="1" x14ac:dyDescent="0.3">
      <c r="A43" s="831" t="s">
        <v>555</v>
      </c>
      <c r="B43" s="832" t="s">
        <v>2304</v>
      </c>
      <c r="C43" s="832" t="s">
        <v>2351</v>
      </c>
      <c r="D43" s="832" t="s">
        <v>2358</v>
      </c>
      <c r="E43" s="832" t="s">
        <v>2359</v>
      </c>
      <c r="F43" s="849">
        <v>2</v>
      </c>
      <c r="G43" s="849">
        <v>20260</v>
      </c>
      <c r="H43" s="849"/>
      <c r="I43" s="849">
        <v>10130</v>
      </c>
      <c r="J43" s="849"/>
      <c r="K43" s="849"/>
      <c r="L43" s="849"/>
      <c r="M43" s="849"/>
      <c r="N43" s="849">
        <v>2</v>
      </c>
      <c r="O43" s="849">
        <v>20689.3</v>
      </c>
      <c r="P43" s="837"/>
      <c r="Q43" s="850">
        <v>10344.65</v>
      </c>
    </row>
    <row r="44" spans="1:17" ht="14.4" customHeight="1" x14ac:dyDescent="0.3">
      <c r="A44" s="831" t="s">
        <v>555</v>
      </c>
      <c r="B44" s="832" t="s">
        <v>2304</v>
      </c>
      <c r="C44" s="832" t="s">
        <v>2351</v>
      </c>
      <c r="D44" s="832" t="s">
        <v>2360</v>
      </c>
      <c r="E44" s="832" t="s">
        <v>2361</v>
      </c>
      <c r="F44" s="849">
        <v>9</v>
      </c>
      <c r="G44" s="849">
        <v>8540</v>
      </c>
      <c r="H44" s="849">
        <v>1.2485380116959064</v>
      </c>
      <c r="I44" s="849">
        <v>948.88888888888891</v>
      </c>
      <c r="J44" s="849">
        <v>8</v>
      </c>
      <c r="K44" s="849">
        <v>6840</v>
      </c>
      <c r="L44" s="849">
        <v>1</v>
      </c>
      <c r="M44" s="849">
        <v>855</v>
      </c>
      <c r="N44" s="849">
        <v>2</v>
      </c>
      <c r="O44" s="849">
        <v>2448.6999999999998</v>
      </c>
      <c r="P44" s="837">
        <v>0.35799707602339181</v>
      </c>
      <c r="Q44" s="850">
        <v>1224.3499999999999</v>
      </c>
    </row>
    <row r="45" spans="1:17" ht="14.4" customHeight="1" x14ac:dyDescent="0.3">
      <c r="A45" s="831" t="s">
        <v>555</v>
      </c>
      <c r="B45" s="832" t="s">
        <v>2304</v>
      </c>
      <c r="C45" s="832" t="s">
        <v>2351</v>
      </c>
      <c r="D45" s="832" t="s">
        <v>2362</v>
      </c>
      <c r="E45" s="832" t="s">
        <v>2363</v>
      </c>
      <c r="F45" s="849">
        <v>3</v>
      </c>
      <c r="G45" s="849">
        <v>735</v>
      </c>
      <c r="H45" s="849"/>
      <c r="I45" s="849">
        <v>245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555</v>
      </c>
      <c r="B46" s="832" t="s">
        <v>2304</v>
      </c>
      <c r="C46" s="832" t="s">
        <v>2364</v>
      </c>
      <c r="D46" s="832" t="s">
        <v>2365</v>
      </c>
      <c r="E46" s="832" t="s">
        <v>2366</v>
      </c>
      <c r="F46" s="849">
        <v>4</v>
      </c>
      <c r="G46" s="849">
        <v>18472</v>
      </c>
      <c r="H46" s="849">
        <v>1</v>
      </c>
      <c r="I46" s="849">
        <v>4618</v>
      </c>
      <c r="J46" s="849">
        <v>4</v>
      </c>
      <c r="K46" s="849">
        <v>18472</v>
      </c>
      <c r="L46" s="849">
        <v>1</v>
      </c>
      <c r="M46" s="849">
        <v>4618</v>
      </c>
      <c r="N46" s="849">
        <v>1</v>
      </c>
      <c r="O46" s="849">
        <v>4618</v>
      </c>
      <c r="P46" s="837">
        <v>0.25</v>
      </c>
      <c r="Q46" s="850">
        <v>4618</v>
      </c>
    </row>
    <row r="47" spans="1:17" ht="14.4" customHeight="1" x14ac:dyDescent="0.3">
      <c r="A47" s="831" t="s">
        <v>555</v>
      </c>
      <c r="B47" s="832" t="s">
        <v>2304</v>
      </c>
      <c r="C47" s="832" t="s">
        <v>2364</v>
      </c>
      <c r="D47" s="832" t="s">
        <v>2367</v>
      </c>
      <c r="E47" s="832" t="s">
        <v>2368</v>
      </c>
      <c r="F47" s="849">
        <v>5</v>
      </c>
      <c r="G47" s="849">
        <v>2782.5</v>
      </c>
      <c r="H47" s="849">
        <v>2.5</v>
      </c>
      <c r="I47" s="849">
        <v>556.5</v>
      </c>
      <c r="J47" s="849">
        <v>2</v>
      </c>
      <c r="K47" s="849">
        <v>1113</v>
      </c>
      <c r="L47" s="849">
        <v>1</v>
      </c>
      <c r="M47" s="849">
        <v>556.5</v>
      </c>
      <c r="N47" s="849">
        <v>2</v>
      </c>
      <c r="O47" s="849">
        <v>1113</v>
      </c>
      <c r="P47" s="837">
        <v>1</v>
      </c>
      <c r="Q47" s="850">
        <v>556.5</v>
      </c>
    </row>
    <row r="48" spans="1:17" ht="14.4" customHeight="1" x14ac:dyDescent="0.3">
      <c r="A48" s="831" t="s">
        <v>555</v>
      </c>
      <c r="B48" s="832" t="s">
        <v>2304</v>
      </c>
      <c r="C48" s="832" t="s">
        <v>2364</v>
      </c>
      <c r="D48" s="832" t="s">
        <v>2369</v>
      </c>
      <c r="E48" s="832" t="s">
        <v>2370</v>
      </c>
      <c r="F48" s="849">
        <v>4</v>
      </c>
      <c r="G48" s="849">
        <v>542.76</v>
      </c>
      <c r="H48" s="849"/>
      <c r="I48" s="849">
        <v>135.69</v>
      </c>
      <c r="J48" s="849"/>
      <c r="K48" s="849"/>
      <c r="L48" s="849"/>
      <c r="M48" s="849"/>
      <c r="N48" s="849">
        <v>11</v>
      </c>
      <c r="O48" s="849">
        <v>1492.5900000000001</v>
      </c>
      <c r="P48" s="837"/>
      <c r="Q48" s="850">
        <v>135.69000000000003</v>
      </c>
    </row>
    <row r="49" spans="1:17" ht="14.4" customHeight="1" x14ac:dyDescent="0.3">
      <c r="A49" s="831" t="s">
        <v>555</v>
      </c>
      <c r="B49" s="832" t="s">
        <v>2304</v>
      </c>
      <c r="C49" s="832" t="s">
        <v>2364</v>
      </c>
      <c r="D49" s="832" t="s">
        <v>2371</v>
      </c>
      <c r="E49" s="832" t="s">
        <v>2370</v>
      </c>
      <c r="F49" s="849">
        <v>14</v>
      </c>
      <c r="G49" s="849">
        <v>2384.2000000000003</v>
      </c>
      <c r="H49" s="849">
        <v>3.7285750031277369</v>
      </c>
      <c r="I49" s="849">
        <v>170.3</v>
      </c>
      <c r="J49" s="849">
        <v>4</v>
      </c>
      <c r="K49" s="849">
        <v>639.44000000000005</v>
      </c>
      <c r="L49" s="849">
        <v>1</v>
      </c>
      <c r="M49" s="849">
        <v>159.86000000000001</v>
      </c>
      <c r="N49" s="849">
        <v>16</v>
      </c>
      <c r="O49" s="849">
        <v>2557.7600000000002</v>
      </c>
      <c r="P49" s="837">
        <v>4</v>
      </c>
      <c r="Q49" s="850">
        <v>159.86000000000001</v>
      </c>
    </row>
    <row r="50" spans="1:17" ht="14.4" customHeight="1" x14ac:dyDescent="0.3">
      <c r="A50" s="831" t="s">
        <v>555</v>
      </c>
      <c r="B50" s="832" t="s">
        <v>2304</v>
      </c>
      <c r="C50" s="832" t="s">
        <v>2364</v>
      </c>
      <c r="D50" s="832" t="s">
        <v>2372</v>
      </c>
      <c r="E50" s="832" t="s">
        <v>2373</v>
      </c>
      <c r="F50" s="849"/>
      <c r="G50" s="849"/>
      <c r="H50" s="849"/>
      <c r="I50" s="849"/>
      <c r="J50" s="849">
        <v>4</v>
      </c>
      <c r="K50" s="849">
        <v>234.4</v>
      </c>
      <c r="L50" s="849">
        <v>1</v>
      </c>
      <c r="M50" s="849">
        <v>58.6</v>
      </c>
      <c r="N50" s="849">
        <v>4</v>
      </c>
      <c r="O50" s="849">
        <v>234.4</v>
      </c>
      <c r="P50" s="837">
        <v>1</v>
      </c>
      <c r="Q50" s="850">
        <v>58.6</v>
      </c>
    </row>
    <row r="51" spans="1:17" ht="14.4" customHeight="1" x14ac:dyDescent="0.3">
      <c r="A51" s="831" t="s">
        <v>555</v>
      </c>
      <c r="B51" s="832" t="s">
        <v>2304</v>
      </c>
      <c r="C51" s="832" t="s">
        <v>2364</v>
      </c>
      <c r="D51" s="832" t="s">
        <v>2374</v>
      </c>
      <c r="E51" s="832" t="s">
        <v>2375</v>
      </c>
      <c r="F51" s="849">
        <v>1</v>
      </c>
      <c r="G51" s="849">
        <v>3072.82</v>
      </c>
      <c r="H51" s="849">
        <v>1</v>
      </c>
      <c r="I51" s="849">
        <v>3072.82</v>
      </c>
      <c r="J51" s="849">
        <v>1</v>
      </c>
      <c r="K51" s="849">
        <v>3072.82</v>
      </c>
      <c r="L51" s="849">
        <v>1</v>
      </c>
      <c r="M51" s="849">
        <v>3072.82</v>
      </c>
      <c r="N51" s="849">
        <v>9</v>
      </c>
      <c r="O51" s="849">
        <v>27655.379999999997</v>
      </c>
      <c r="P51" s="837">
        <v>8.9999999999999982</v>
      </c>
      <c r="Q51" s="850">
        <v>3072.8199999999997</v>
      </c>
    </row>
    <row r="52" spans="1:17" ht="14.4" customHeight="1" x14ac:dyDescent="0.3">
      <c r="A52" s="831" t="s">
        <v>555</v>
      </c>
      <c r="B52" s="832" t="s">
        <v>2304</v>
      </c>
      <c r="C52" s="832" t="s">
        <v>2364</v>
      </c>
      <c r="D52" s="832" t="s">
        <v>2376</v>
      </c>
      <c r="E52" s="832" t="s">
        <v>2375</v>
      </c>
      <c r="F52" s="849">
        <v>23</v>
      </c>
      <c r="G52" s="849">
        <v>3599.2700000000004</v>
      </c>
      <c r="H52" s="849"/>
      <c r="I52" s="849">
        <v>156.49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555</v>
      </c>
      <c r="B53" s="832" t="s">
        <v>2304</v>
      </c>
      <c r="C53" s="832" t="s">
        <v>2364</v>
      </c>
      <c r="D53" s="832" t="s">
        <v>2377</v>
      </c>
      <c r="E53" s="832" t="s">
        <v>2375</v>
      </c>
      <c r="F53" s="849">
        <v>62</v>
      </c>
      <c r="G53" s="849">
        <v>10666.48</v>
      </c>
      <c r="H53" s="849"/>
      <c r="I53" s="849">
        <v>172.04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555</v>
      </c>
      <c r="B54" s="832" t="s">
        <v>2304</v>
      </c>
      <c r="C54" s="832" t="s">
        <v>2364</v>
      </c>
      <c r="D54" s="832" t="s">
        <v>2378</v>
      </c>
      <c r="E54" s="832" t="s">
        <v>2375</v>
      </c>
      <c r="F54" s="849"/>
      <c r="G54" s="849"/>
      <c r="H54" s="849"/>
      <c r="I54" s="849"/>
      <c r="J54" s="849">
        <v>4</v>
      </c>
      <c r="K54" s="849">
        <v>1251.92</v>
      </c>
      <c r="L54" s="849">
        <v>1</v>
      </c>
      <c r="M54" s="849">
        <v>312.98</v>
      </c>
      <c r="N54" s="849">
        <v>4</v>
      </c>
      <c r="O54" s="849">
        <v>1251.92</v>
      </c>
      <c r="P54" s="837">
        <v>1</v>
      </c>
      <c r="Q54" s="850">
        <v>312.98</v>
      </c>
    </row>
    <row r="55" spans="1:17" ht="14.4" customHeight="1" x14ac:dyDescent="0.3">
      <c r="A55" s="831" t="s">
        <v>555</v>
      </c>
      <c r="B55" s="832" t="s">
        <v>2304</v>
      </c>
      <c r="C55" s="832" t="s">
        <v>2364</v>
      </c>
      <c r="D55" s="832" t="s">
        <v>2379</v>
      </c>
      <c r="E55" s="832" t="s">
        <v>2375</v>
      </c>
      <c r="F55" s="849">
        <v>16</v>
      </c>
      <c r="G55" s="849">
        <v>6002.5599999999995</v>
      </c>
      <c r="H55" s="849"/>
      <c r="I55" s="849">
        <v>375.15999999999997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" customHeight="1" x14ac:dyDescent="0.3">
      <c r="A56" s="831" t="s">
        <v>555</v>
      </c>
      <c r="B56" s="832" t="s">
        <v>2304</v>
      </c>
      <c r="C56" s="832" t="s">
        <v>2364</v>
      </c>
      <c r="D56" s="832" t="s">
        <v>2380</v>
      </c>
      <c r="E56" s="832" t="s">
        <v>2375</v>
      </c>
      <c r="F56" s="849">
        <v>3</v>
      </c>
      <c r="G56" s="849">
        <v>1256.07</v>
      </c>
      <c r="H56" s="849"/>
      <c r="I56" s="849">
        <v>418.69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555</v>
      </c>
      <c r="B57" s="832" t="s">
        <v>2304</v>
      </c>
      <c r="C57" s="832" t="s">
        <v>2364</v>
      </c>
      <c r="D57" s="832" t="s">
        <v>2381</v>
      </c>
      <c r="E57" s="832" t="s">
        <v>2375</v>
      </c>
      <c r="F57" s="849">
        <v>1</v>
      </c>
      <c r="G57" s="849">
        <v>536.84</v>
      </c>
      <c r="H57" s="849"/>
      <c r="I57" s="849">
        <v>536.84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555</v>
      </c>
      <c r="B58" s="832" t="s">
        <v>2304</v>
      </c>
      <c r="C58" s="832" t="s">
        <v>2364</v>
      </c>
      <c r="D58" s="832" t="s">
        <v>2382</v>
      </c>
      <c r="E58" s="832" t="s">
        <v>2375</v>
      </c>
      <c r="F58" s="849">
        <v>1</v>
      </c>
      <c r="G58" s="849">
        <v>417.65</v>
      </c>
      <c r="H58" s="849"/>
      <c r="I58" s="849">
        <v>417.65</v>
      </c>
      <c r="J58" s="849"/>
      <c r="K58" s="849"/>
      <c r="L58" s="849"/>
      <c r="M58" s="849"/>
      <c r="N58" s="849"/>
      <c r="O58" s="849"/>
      <c r="P58" s="837"/>
      <c r="Q58" s="850"/>
    </row>
    <row r="59" spans="1:17" ht="14.4" customHeight="1" x14ac:dyDescent="0.3">
      <c r="A59" s="831" t="s">
        <v>555</v>
      </c>
      <c r="B59" s="832" t="s">
        <v>2304</v>
      </c>
      <c r="C59" s="832" t="s">
        <v>2364</v>
      </c>
      <c r="D59" s="832" t="s">
        <v>2383</v>
      </c>
      <c r="E59" s="832" t="s">
        <v>2384</v>
      </c>
      <c r="F59" s="849">
        <v>4</v>
      </c>
      <c r="G59" s="849">
        <v>1799.12</v>
      </c>
      <c r="H59" s="849">
        <v>4</v>
      </c>
      <c r="I59" s="849">
        <v>449.78</v>
      </c>
      <c r="J59" s="849">
        <v>1</v>
      </c>
      <c r="K59" s="849">
        <v>449.78</v>
      </c>
      <c r="L59" s="849">
        <v>1</v>
      </c>
      <c r="M59" s="849">
        <v>449.78</v>
      </c>
      <c r="N59" s="849">
        <v>9</v>
      </c>
      <c r="O59" s="849">
        <v>4048.02</v>
      </c>
      <c r="P59" s="837">
        <v>9</v>
      </c>
      <c r="Q59" s="850">
        <v>449.78</v>
      </c>
    </row>
    <row r="60" spans="1:17" ht="14.4" customHeight="1" x14ac:dyDescent="0.3">
      <c r="A60" s="831" t="s">
        <v>555</v>
      </c>
      <c r="B60" s="832" t="s">
        <v>2304</v>
      </c>
      <c r="C60" s="832" t="s">
        <v>2364</v>
      </c>
      <c r="D60" s="832" t="s">
        <v>2385</v>
      </c>
      <c r="E60" s="832" t="s">
        <v>2384</v>
      </c>
      <c r="F60" s="849"/>
      <c r="G60" s="849"/>
      <c r="H60" s="849"/>
      <c r="I60" s="849"/>
      <c r="J60" s="849">
        <v>7</v>
      </c>
      <c r="K60" s="849">
        <v>9996.77</v>
      </c>
      <c r="L60" s="849">
        <v>1</v>
      </c>
      <c r="M60" s="849">
        <v>1428.1100000000001</v>
      </c>
      <c r="N60" s="849">
        <v>23</v>
      </c>
      <c r="O60" s="849">
        <v>32846.53</v>
      </c>
      <c r="P60" s="837">
        <v>3.2857142857142856</v>
      </c>
      <c r="Q60" s="850">
        <v>1428.11</v>
      </c>
    </row>
    <row r="61" spans="1:17" ht="14.4" customHeight="1" x14ac:dyDescent="0.3">
      <c r="A61" s="831" t="s">
        <v>555</v>
      </c>
      <c r="B61" s="832" t="s">
        <v>2304</v>
      </c>
      <c r="C61" s="832" t="s">
        <v>2364</v>
      </c>
      <c r="D61" s="832" t="s">
        <v>2386</v>
      </c>
      <c r="E61" s="832" t="s">
        <v>2384</v>
      </c>
      <c r="F61" s="849"/>
      <c r="G61" s="849"/>
      <c r="H61" s="849"/>
      <c r="I61" s="849"/>
      <c r="J61" s="849"/>
      <c r="K61" s="849"/>
      <c r="L61" s="849"/>
      <c r="M61" s="849"/>
      <c r="N61" s="849">
        <v>1</v>
      </c>
      <c r="O61" s="849">
        <v>9381.16</v>
      </c>
      <c r="P61" s="837"/>
      <c r="Q61" s="850">
        <v>9381.16</v>
      </c>
    </row>
    <row r="62" spans="1:17" ht="14.4" customHeight="1" x14ac:dyDescent="0.3">
      <c r="A62" s="831" t="s">
        <v>555</v>
      </c>
      <c r="B62" s="832" t="s">
        <v>2304</v>
      </c>
      <c r="C62" s="832" t="s">
        <v>2364</v>
      </c>
      <c r="D62" s="832" t="s">
        <v>2387</v>
      </c>
      <c r="E62" s="832" t="s">
        <v>2388</v>
      </c>
      <c r="F62" s="849">
        <v>1</v>
      </c>
      <c r="G62" s="849">
        <v>11414.51</v>
      </c>
      <c r="H62" s="849">
        <v>1</v>
      </c>
      <c r="I62" s="849">
        <v>11414.51</v>
      </c>
      <c r="J62" s="849">
        <v>1</v>
      </c>
      <c r="K62" s="849">
        <v>11414.51</v>
      </c>
      <c r="L62" s="849">
        <v>1</v>
      </c>
      <c r="M62" s="849">
        <v>11414.51</v>
      </c>
      <c r="N62" s="849">
        <v>1</v>
      </c>
      <c r="O62" s="849">
        <v>11414.51</v>
      </c>
      <c r="P62" s="837">
        <v>1</v>
      </c>
      <c r="Q62" s="850">
        <v>11414.51</v>
      </c>
    </row>
    <row r="63" spans="1:17" ht="14.4" customHeight="1" x14ac:dyDescent="0.3">
      <c r="A63" s="831" t="s">
        <v>555</v>
      </c>
      <c r="B63" s="832" t="s">
        <v>2304</v>
      </c>
      <c r="C63" s="832" t="s">
        <v>2364</v>
      </c>
      <c r="D63" s="832" t="s">
        <v>2389</v>
      </c>
      <c r="E63" s="832" t="s">
        <v>2375</v>
      </c>
      <c r="F63" s="849">
        <v>2.4</v>
      </c>
      <c r="G63" s="849">
        <v>378.07</v>
      </c>
      <c r="H63" s="849"/>
      <c r="I63" s="849">
        <v>157.52916666666667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555</v>
      </c>
      <c r="B64" s="832" t="s">
        <v>2304</v>
      </c>
      <c r="C64" s="832" t="s">
        <v>2364</v>
      </c>
      <c r="D64" s="832" t="s">
        <v>2390</v>
      </c>
      <c r="E64" s="832" t="s">
        <v>2391</v>
      </c>
      <c r="F64" s="849">
        <v>1</v>
      </c>
      <c r="G64" s="849">
        <v>2597.61</v>
      </c>
      <c r="H64" s="849">
        <v>0.25</v>
      </c>
      <c r="I64" s="849">
        <v>2597.61</v>
      </c>
      <c r="J64" s="849">
        <v>4</v>
      </c>
      <c r="K64" s="849">
        <v>10390.44</v>
      </c>
      <c r="L64" s="849">
        <v>1</v>
      </c>
      <c r="M64" s="849">
        <v>2597.61</v>
      </c>
      <c r="N64" s="849">
        <v>1</v>
      </c>
      <c r="O64" s="849">
        <v>2597.61</v>
      </c>
      <c r="P64" s="837">
        <v>0.25</v>
      </c>
      <c r="Q64" s="850">
        <v>2597.61</v>
      </c>
    </row>
    <row r="65" spans="1:17" ht="14.4" customHeight="1" x14ac:dyDescent="0.3">
      <c r="A65" s="831" t="s">
        <v>555</v>
      </c>
      <c r="B65" s="832" t="s">
        <v>2304</v>
      </c>
      <c r="C65" s="832" t="s">
        <v>2364</v>
      </c>
      <c r="D65" s="832" t="s">
        <v>2392</v>
      </c>
      <c r="E65" s="832" t="s">
        <v>2375</v>
      </c>
      <c r="F65" s="849">
        <v>82</v>
      </c>
      <c r="G65" s="849">
        <v>45550.18</v>
      </c>
      <c r="H65" s="849">
        <v>1.64</v>
      </c>
      <c r="I65" s="849">
        <v>555.49</v>
      </c>
      <c r="J65" s="849">
        <v>50</v>
      </c>
      <c r="K65" s="849">
        <v>27774.5</v>
      </c>
      <c r="L65" s="849">
        <v>1</v>
      </c>
      <c r="M65" s="849">
        <v>555.49</v>
      </c>
      <c r="N65" s="849">
        <v>165</v>
      </c>
      <c r="O65" s="849">
        <v>91655.85</v>
      </c>
      <c r="P65" s="837">
        <v>3.3000000000000003</v>
      </c>
      <c r="Q65" s="850">
        <v>555.49</v>
      </c>
    </row>
    <row r="66" spans="1:17" ht="14.4" customHeight="1" x14ac:dyDescent="0.3">
      <c r="A66" s="831" t="s">
        <v>555</v>
      </c>
      <c r="B66" s="832" t="s">
        <v>2304</v>
      </c>
      <c r="C66" s="832" t="s">
        <v>2364</v>
      </c>
      <c r="D66" s="832" t="s">
        <v>2393</v>
      </c>
      <c r="E66" s="832" t="s">
        <v>2375</v>
      </c>
      <c r="F66" s="849">
        <v>15</v>
      </c>
      <c r="G66" s="849">
        <v>32148</v>
      </c>
      <c r="H66" s="849">
        <v>2.1428571428571432</v>
      </c>
      <c r="I66" s="849">
        <v>2143.1999999999998</v>
      </c>
      <c r="J66" s="849">
        <v>7</v>
      </c>
      <c r="K66" s="849">
        <v>15002.399999999998</v>
      </c>
      <c r="L66" s="849">
        <v>1</v>
      </c>
      <c r="M66" s="849">
        <v>2143.1999999999998</v>
      </c>
      <c r="N66" s="849">
        <v>5</v>
      </c>
      <c r="O66" s="849">
        <v>10716</v>
      </c>
      <c r="P66" s="837">
        <v>0.71428571428571441</v>
      </c>
      <c r="Q66" s="850">
        <v>2143.1999999999998</v>
      </c>
    </row>
    <row r="67" spans="1:17" ht="14.4" customHeight="1" x14ac:dyDescent="0.3">
      <c r="A67" s="831" t="s">
        <v>555</v>
      </c>
      <c r="B67" s="832" t="s">
        <v>2304</v>
      </c>
      <c r="C67" s="832" t="s">
        <v>2364</v>
      </c>
      <c r="D67" s="832" t="s">
        <v>2394</v>
      </c>
      <c r="E67" s="832" t="s">
        <v>2395</v>
      </c>
      <c r="F67" s="849">
        <v>4</v>
      </c>
      <c r="G67" s="849">
        <v>5687.56</v>
      </c>
      <c r="H67" s="849">
        <v>1.3333333333333335</v>
      </c>
      <c r="I67" s="849">
        <v>1421.89</v>
      </c>
      <c r="J67" s="849">
        <v>3</v>
      </c>
      <c r="K67" s="849">
        <v>4265.67</v>
      </c>
      <c r="L67" s="849">
        <v>1</v>
      </c>
      <c r="M67" s="849">
        <v>1421.89</v>
      </c>
      <c r="N67" s="849">
        <v>14</v>
      </c>
      <c r="O67" s="849">
        <v>19906.460000000003</v>
      </c>
      <c r="P67" s="837">
        <v>4.666666666666667</v>
      </c>
      <c r="Q67" s="850">
        <v>1421.89</v>
      </c>
    </row>
    <row r="68" spans="1:17" ht="14.4" customHeight="1" x14ac:dyDescent="0.3">
      <c r="A68" s="831" t="s">
        <v>555</v>
      </c>
      <c r="B68" s="832" t="s">
        <v>2304</v>
      </c>
      <c r="C68" s="832" t="s">
        <v>2364</v>
      </c>
      <c r="D68" s="832" t="s">
        <v>2396</v>
      </c>
      <c r="E68" s="832" t="s">
        <v>2375</v>
      </c>
      <c r="F68" s="849">
        <v>13</v>
      </c>
      <c r="G68" s="849">
        <v>26379.600000000002</v>
      </c>
      <c r="H68" s="849">
        <v>1.3</v>
      </c>
      <c r="I68" s="849">
        <v>2029.2000000000003</v>
      </c>
      <c r="J68" s="849">
        <v>10</v>
      </c>
      <c r="K68" s="849">
        <v>20292</v>
      </c>
      <c r="L68" s="849">
        <v>1</v>
      </c>
      <c r="M68" s="849">
        <v>2029.2</v>
      </c>
      <c r="N68" s="849">
        <v>18</v>
      </c>
      <c r="O68" s="849">
        <v>36525.599999999999</v>
      </c>
      <c r="P68" s="837">
        <v>1.7999999999999998</v>
      </c>
      <c r="Q68" s="850">
        <v>2029.1999999999998</v>
      </c>
    </row>
    <row r="69" spans="1:17" ht="14.4" customHeight="1" x14ac:dyDescent="0.3">
      <c r="A69" s="831" t="s">
        <v>555</v>
      </c>
      <c r="B69" s="832" t="s">
        <v>2304</v>
      </c>
      <c r="C69" s="832" t="s">
        <v>2364</v>
      </c>
      <c r="D69" s="832" t="s">
        <v>2397</v>
      </c>
      <c r="E69" s="832" t="s">
        <v>2398</v>
      </c>
      <c r="F69" s="849">
        <v>1</v>
      </c>
      <c r="G69" s="849">
        <v>2467.58</v>
      </c>
      <c r="H69" s="849">
        <v>1</v>
      </c>
      <c r="I69" s="849">
        <v>2467.58</v>
      </c>
      <c r="J69" s="849">
        <v>1</v>
      </c>
      <c r="K69" s="849">
        <v>2467.58</v>
      </c>
      <c r="L69" s="849">
        <v>1</v>
      </c>
      <c r="M69" s="849">
        <v>2467.58</v>
      </c>
      <c r="N69" s="849">
        <v>6</v>
      </c>
      <c r="O69" s="849">
        <v>14805.48</v>
      </c>
      <c r="P69" s="837">
        <v>6</v>
      </c>
      <c r="Q69" s="850">
        <v>2467.58</v>
      </c>
    </row>
    <row r="70" spans="1:17" ht="14.4" customHeight="1" x14ac:dyDescent="0.3">
      <c r="A70" s="831" t="s">
        <v>555</v>
      </c>
      <c r="B70" s="832" t="s">
        <v>2304</v>
      </c>
      <c r="C70" s="832" t="s">
        <v>2364</v>
      </c>
      <c r="D70" s="832" t="s">
        <v>2399</v>
      </c>
      <c r="E70" s="832" t="s">
        <v>2400</v>
      </c>
      <c r="F70" s="849">
        <v>9</v>
      </c>
      <c r="G70" s="849">
        <v>5064.75</v>
      </c>
      <c r="H70" s="849">
        <v>0.52941176470588236</v>
      </c>
      <c r="I70" s="849">
        <v>562.75</v>
      </c>
      <c r="J70" s="849">
        <v>17</v>
      </c>
      <c r="K70" s="849">
        <v>9566.75</v>
      </c>
      <c r="L70" s="849">
        <v>1</v>
      </c>
      <c r="M70" s="849">
        <v>562.75</v>
      </c>
      <c r="N70" s="849">
        <v>19</v>
      </c>
      <c r="O70" s="849">
        <v>10692.25</v>
      </c>
      <c r="P70" s="837">
        <v>1.1176470588235294</v>
      </c>
      <c r="Q70" s="850">
        <v>562.75</v>
      </c>
    </row>
    <row r="71" spans="1:17" ht="14.4" customHeight="1" x14ac:dyDescent="0.3">
      <c r="A71" s="831" t="s">
        <v>555</v>
      </c>
      <c r="B71" s="832" t="s">
        <v>2304</v>
      </c>
      <c r="C71" s="832" t="s">
        <v>2364</v>
      </c>
      <c r="D71" s="832" t="s">
        <v>2401</v>
      </c>
      <c r="E71" s="832" t="s">
        <v>2402</v>
      </c>
      <c r="F71" s="849"/>
      <c r="G71" s="849"/>
      <c r="H71" s="849"/>
      <c r="I71" s="849"/>
      <c r="J71" s="849">
        <v>1</v>
      </c>
      <c r="K71" s="849">
        <v>376.2</v>
      </c>
      <c r="L71" s="849">
        <v>1</v>
      </c>
      <c r="M71" s="849">
        <v>376.2</v>
      </c>
      <c r="N71" s="849"/>
      <c r="O71" s="849"/>
      <c r="P71" s="837"/>
      <c r="Q71" s="850"/>
    </row>
    <row r="72" spans="1:17" ht="14.4" customHeight="1" x14ac:dyDescent="0.3">
      <c r="A72" s="831" t="s">
        <v>555</v>
      </c>
      <c r="B72" s="832" t="s">
        <v>2304</v>
      </c>
      <c r="C72" s="832" t="s">
        <v>2364</v>
      </c>
      <c r="D72" s="832" t="s">
        <v>2403</v>
      </c>
      <c r="E72" s="832" t="s">
        <v>2375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555.49</v>
      </c>
      <c r="P72" s="837"/>
      <c r="Q72" s="850">
        <v>555.49</v>
      </c>
    </row>
    <row r="73" spans="1:17" ht="14.4" customHeight="1" x14ac:dyDescent="0.3">
      <c r="A73" s="831" t="s">
        <v>555</v>
      </c>
      <c r="B73" s="832" t="s">
        <v>2304</v>
      </c>
      <c r="C73" s="832" t="s">
        <v>2364</v>
      </c>
      <c r="D73" s="832" t="s">
        <v>2404</v>
      </c>
      <c r="E73" s="832" t="s">
        <v>2405</v>
      </c>
      <c r="F73" s="849">
        <v>7</v>
      </c>
      <c r="G73" s="849">
        <v>13435.45</v>
      </c>
      <c r="H73" s="849"/>
      <c r="I73" s="849">
        <v>1919.3500000000001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555</v>
      </c>
      <c r="B74" s="832" t="s">
        <v>2304</v>
      </c>
      <c r="C74" s="832" t="s">
        <v>2364</v>
      </c>
      <c r="D74" s="832" t="s">
        <v>2406</v>
      </c>
      <c r="E74" s="832" t="s">
        <v>2375</v>
      </c>
      <c r="F74" s="849">
        <v>78</v>
      </c>
      <c r="G74" s="849">
        <v>45995.82</v>
      </c>
      <c r="H74" s="849">
        <v>1.1641791044776117</v>
      </c>
      <c r="I74" s="849">
        <v>589.68999999999994</v>
      </c>
      <c r="J74" s="849">
        <v>67</v>
      </c>
      <c r="K74" s="849">
        <v>39509.230000000003</v>
      </c>
      <c r="L74" s="849">
        <v>1</v>
      </c>
      <c r="M74" s="849">
        <v>589.69000000000005</v>
      </c>
      <c r="N74" s="849">
        <v>18</v>
      </c>
      <c r="O74" s="849">
        <v>10614.42</v>
      </c>
      <c r="P74" s="837">
        <v>0.26865671641791045</v>
      </c>
      <c r="Q74" s="850">
        <v>589.69000000000005</v>
      </c>
    </row>
    <row r="75" spans="1:17" ht="14.4" customHeight="1" x14ac:dyDescent="0.3">
      <c r="A75" s="831" t="s">
        <v>555</v>
      </c>
      <c r="B75" s="832" t="s">
        <v>2304</v>
      </c>
      <c r="C75" s="832" t="s">
        <v>2364</v>
      </c>
      <c r="D75" s="832" t="s">
        <v>2407</v>
      </c>
      <c r="E75" s="832" t="s">
        <v>2375</v>
      </c>
      <c r="F75" s="849">
        <v>8</v>
      </c>
      <c r="G75" s="849">
        <v>2281.1999999999998</v>
      </c>
      <c r="H75" s="849">
        <v>0.12307692307692307</v>
      </c>
      <c r="I75" s="849">
        <v>285.14999999999998</v>
      </c>
      <c r="J75" s="849">
        <v>65</v>
      </c>
      <c r="K75" s="849">
        <v>18534.75</v>
      </c>
      <c r="L75" s="849">
        <v>1</v>
      </c>
      <c r="M75" s="849">
        <v>285.14999999999998</v>
      </c>
      <c r="N75" s="849">
        <v>81</v>
      </c>
      <c r="O75" s="849">
        <v>23097.15</v>
      </c>
      <c r="P75" s="837">
        <v>1.2461538461538462</v>
      </c>
      <c r="Q75" s="850">
        <v>285.15000000000003</v>
      </c>
    </row>
    <row r="76" spans="1:17" ht="14.4" customHeight="1" x14ac:dyDescent="0.3">
      <c r="A76" s="831" t="s">
        <v>555</v>
      </c>
      <c r="B76" s="832" t="s">
        <v>2304</v>
      </c>
      <c r="C76" s="832" t="s">
        <v>2364</v>
      </c>
      <c r="D76" s="832" t="s">
        <v>2408</v>
      </c>
      <c r="E76" s="832" t="s">
        <v>2375</v>
      </c>
      <c r="F76" s="849">
        <v>1</v>
      </c>
      <c r="G76" s="849">
        <v>612.49</v>
      </c>
      <c r="H76" s="849"/>
      <c r="I76" s="849">
        <v>612.49</v>
      </c>
      <c r="J76" s="849"/>
      <c r="K76" s="849"/>
      <c r="L76" s="849"/>
      <c r="M76" s="849"/>
      <c r="N76" s="849">
        <v>9</v>
      </c>
      <c r="O76" s="849">
        <v>5512.41</v>
      </c>
      <c r="P76" s="837"/>
      <c r="Q76" s="850">
        <v>612.49</v>
      </c>
    </row>
    <row r="77" spans="1:17" ht="14.4" customHeight="1" x14ac:dyDescent="0.3">
      <c r="A77" s="831" t="s">
        <v>555</v>
      </c>
      <c r="B77" s="832" t="s">
        <v>2304</v>
      </c>
      <c r="C77" s="832" t="s">
        <v>2364</v>
      </c>
      <c r="D77" s="832" t="s">
        <v>2409</v>
      </c>
      <c r="E77" s="832" t="s">
        <v>2375</v>
      </c>
      <c r="F77" s="849"/>
      <c r="G77" s="849"/>
      <c r="H77" s="849"/>
      <c r="I77" s="849"/>
      <c r="J77" s="849">
        <v>4</v>
      </c>
      <c r="K77" s="849">
        <v>2764.16</v>
      </c>
      <c r="L77" s="849">
        <v>1</v>
      </c>
      <c r="M77" s="849">
        <v>691.04</v>
      </c>
      <c r="N77" s="849">
        <v>6</v>
      </c>
      <c r="O77" s="849">
        <v>4146.24</v>
      </c>
      <c r="P77" s="837">
        <v>1.5</v>
      </c>
      <c r="Q77" s="850">
        <v>691.04</v>
      </c>
    </row>
    <row r="78" spans="1:17" ht="14.4" customHeight="1" x14ac:dyDescent="0.3">
      <c r="A78" s="831" t="s">
        <v>555</v>
      </c>
      <c r="B78" s="832" t="s">
        <v>2304</v>
      </c>
      <c r="C78" s="832" t="s">
        <v>2364</v>
      </c>
      <c r="D78" s="832" t="s">
        <v>2410</v>
      </c>
      <c r="E78" s="832" t="s">
        <v>2375</v>
      </c>
      <c r="F78" s="849"/>
      <c r="G78" s="849"/>
      <c r="H78" s="849"/>
      <c r="I78" s="849"/>
      <c r="J78" s="849">
        <v>9</v>
      </c>
      <c r="K78" s="849">
        <v>2929.41</v>
      </c>
      <c r="L78" s="849">
        <v>1</v>
      </c>
      <c r="M78" s="849">
        <v>325.49</v>
      </c>
      <c r="N78" s="849"/>
      <c r="O78" s="849"/>
      <c r="P78" s="837"/>
      <c r="Q78" s="850"/>
    </row>
    <row r="79" spans="1:17" ht="14.4" customHeight="1" x14ac:dyDescent="0.3">
      <c r="A79" s="831" t="s">
        <v>555</v>
      </c>
      <c r="B79" s="832" t="s">
        <v>2304</v>
      </c>
      <c r="C79" s="832" t="s">
        <v>2364</v>
      </c>
      <c r="D79" s="832" t="s">
        <v>2411</v>
      </c>
      <c r="E79" s="832" t="s">
        <v>2375</v>
      </c>
      <c r="F79" s="849"/>
      <c r="G79" s="849"/>
      <c r="H79" s="849"/>
      <c r="I79" s="849"/>
      <c r="J79" s="849">
        <v>2</v>
      </c>
      <c r="K79" s="849">
        <v>1547.68</v>
      </c>
      <c r="L79" s="849">
        <v>1</v>
      </c>
      <c r="M79" s="849">
        <v>773.84</v>
      </c>
      <c r="N79" s="849">
        <v>2</v>
      </c>
      <c r="O79" s="849">
        <v>1547.68</v>
      </c>
      <c r="P79" s="837">
        <v>1</v>
      </c>
      <c r="Q79" s="850">
        <v>773.84</v>
      </c>
    </row>
    <row r="80" spans="1:17" ht="14.4" customHeight="1" x14ac:dyDescent="0.3">
      <c r="A80" s="831" t="s">
        <v>555</v>
      </c>
      <c r="B80" s="832" t="s">
        <v>2304</v>
      </c>
      <c r="C80" s="832" t="s">
        <v>2364</v>
      </c>
      <c r="D80" s="832" t="s">
        <v>2412</v>
      </c>
      <c r="E80" s="832" t="s">
        <v>2375</v>
      </c>
      <c r="F80" s="849"/>
      <c r="G80" s="849"/>
      <c r="H80" s="849"/>
      <c r="I80" s="849"/>
      <c r="J80" s="849">
        <v>2</v>
      </c>
      <c r="K80" s="849">
        <v>1644.52</v>
      </c>
      <c r="L80" s="849">
        <v>1</v>
      </c>
      <c r="M80" s="849">
        <v>822.26</v>
      </c>
      <c r="N80" s="849"/>
      <c r="O80" s="849"/>
      <c r="P80" s="837"/>
      <c r="Q80" s="850"/>
    </row>
    <row r="81" spans="1:17" ht="14.4" customHeight="1" x14ac:dyDescent="0.3">
      <c r="A81" s="831" t="s">
        <v>555</v>
      </c>
      <c r="B81" s="832" t="s">
        <v>2304</v>
      </c>
      <c r="C81" s="832" t="s">
        <v>2364</v>
      </c>
      <c r="D81" s="832" t="s">
        <v>2413</v>
      </c>
      <c r="E81" s="832" t="s">
        <v>2414</v>
      </c>
      <c r="F81" s="849"/>
      <c r="G81" s="849"/>
      <c r="H81" s="849"/>
      <c r="I81" s="849"/>
      <c r="J81" s="849">
        <v>8</v>
      </c>
      <c r="K81" s="849">
        <v>2281.1999999999998</v>
      </c>
      <c r="L81" s="849">
        <v>1</v>
      </c>
      <c r="M81" s="849">
        <v>285.14999999999998</v>
      </c>
      <c r="N81" s="849"/>
      <c r="O81" s="849"/>
      <c r="P81" s="837"/>
      <c r="Q81" s="850"/>
    </row>
    <row r="82" spans="1:17" ht="14.4" customHeight="1" x14ac:dyDescent="0.3">
      <c r="A82" s="831" t="s">
        <v>555</v>
      </c>
      <c r="B82" s="832" t="s">
        <v>2304</v>
      </c>
      <c r="C82" s="832" t="s">
        <v>2364</v>
      </c>
      <c r="D82" s="832" t="s">
        <v>2415</v>
      </c>
      <c r="E82" s="832" t="s">
        <v>2375</v>
      </c>
      <c r="F82" s="849"/>
      <c r="G82" s="849"/>
      <c r="H82" s="849"/>
      <c r="I82" s="849"/>
      <c r="J82" s="849">
        <v>1</v>
      </c>
      <c r="K82" s="849">
        <v>1209.6199999999999</v>
      </c>
      <c r="L82" s="849">
        <v>1</v>
      </c>
      <c r="M82" s="849">
        <v>1209.6199999999999</v>
      </c>
      <c r="N82" s="849"/>
      <c r="O82" s="849"/>
      <c r="P82" s="837"/>
      <c r="Q82" s="850"/>
    </row>
    <row r="83" spans="1:17" ht="14.4" customHeight="1" x14ac:dyDescent="0.3">
      <c r="A83" s="831" t="s">
        <v>555</v>
      </c>
      <c r="B83" s="832" t="s">
        <v>2304</v>
      </c>
      <c r="C83" s="832" t="s">
        <v>2364</v>
      </c>
      <c r="D83" s="832" t="s">
        <v>2416</v>
      </c>
      <c r="E83" s="832" t="s">
        <v>2375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712.86</v>
      </c>
      <c r="P83" s="837"/>
      <c r="Q83" s="850">
        <v>712.86</v>
      </c>
    </row>
    <row r="84" spans="1:17" ht="14.4" customHeight="1" x14ac:dyDescent="0.3">
      <c r="A84" s="831" t="s">
        <v>555</v>
      </c>
      <c r="B84" s="832" t="s">
        <v>2304</v>
      </c>
      <c r="C84" s="832" t="s">
        <v>2364</v>
      </c>
      <c r="D84" s="832" t="s">
        <v>2417</v>
      </c>
      <c r="E84" s="832" t="s">
        <v>2418</v>
      </c>
      <c r="F84" s="849"/>
      <c r="G84" s="849"/>
      <c r="H84" s="849"/>
      <c r="I84" s="849"/>
      <c r="J84" s="849">
        <v>20</v>
      </c>
      <c r="K84" s="849">
        <v>6599.6</v>
      </c>
      <c r="L84" s="849">
        <v>1</v>
      </c>
      <c r="M84" s="849">
        <v>329.98</v>
      </c>
      <c r="N84" s="849">
        <v>3</v>
      </c>
      <c r="O84" s="849">
        <v>989.94</v>
      </c>
      <c r="P84" s="837">
        <v>0.15</v>
      </c>
      <c r="Q84" s="850">
        <v>329.98</v>
      </c>
    </row>
    <row r="85" spans="1:17" ht="14.4" customHeight="1" x14ac:dyDescent="0.3">
      <c r="A85" s="831" t="s">
        <v>555</v>
      </c>
      <c r="B85" s="832" t="s">
        <v>2304</v>
      </c>
      <c r="C85" s="832" t="s">
        <v>2364</v>
      </c>
      <c r="D85" s="832" t="s">
        <v>2419</v>
      </c>
      <c r="E85" s="832" t="s">
        <v>2375</v>
      </c>
      <c r="F85" s="849"/>
      <c r="G85" s="849"/>
      <c r="H85" s="849"/>
      <c r="I85" s="849"/>
      <c r="J85" s="849">
        <v>1</v>
      </c>
      <c r="K85" s="849">
        <v>408.59</v>
      </c>
      <c r="L85" s="849">
        <v>1</v>
      </c>
      <c r="M85" s="849">
        <v>408.59</v>
      </c>
      <c r="N85" s="849"/>
      <c r="O85" s="849"/>
      <c r="P85" s="837"/>
      <c r="Q85" s="850"/>
    </row>
    <row r="86" spans="1:17" ht="14.4" customHeight="1" x14ac:dyDescent="0.3">
      <c r="A86" s="831" t="s">
        <v>555</v>
      </c>
      <c r="B86" s="832" t="s">
        <v>2304</v>
      </c>
      <c r="C86" s="832" t="s">
        <v>2364</v>
      </c>
      <c r="D86" s="832" t="s">
        <v>2420</v>
      </c>
      <c r="E86" s="832" t="s">
        <v>2418</v>
      </c>
      <c r="F86" s="849"/>
      <c r="G86" s="849"/>
      <c r="H86" s="849"/>
      <c r="I86" s="849"/>
      <c r="J86" s="849">
        <v>5</v>
      </c>
      <c r="K86" s="849">
        <v>1521.35</v>
      </c>
      <c r="L86" s="849">
        <v>1</v>
      </c>
      <c r="M86" s="849">
        <v>304.27</v>
      </c>
      <c r="N86" s="849">
        <v>3</v>
      </c>
      <c r="O86" s="849">
        <v>912.81</v>
      </c>
      <c r="P86" s="837">
        <v>0.6</v>
      </c>
      <c r="Q86" s="850">
        <v>304.27</v>
      </c>
    </row>
    <row r="87" spans="1:17" ht="14.4" customHeight="1" x14ac:dyDescent="0.3">
      <c r="A87" s="831" t="s">
        <v>555</v>
      </c>
      <c r="B87" s="832" t="s">
        <v>2304</v>
      </c>
      <c r="C87" s="832" t="s">
        <v>2364</v>
      </c>
      <c r="D87" s="832" t="s">
        <v>2421</v>
      </c>
      <c r="E87" s="832" t="s">
        <v>2418</v>
      </c>
      <c r="F87" s="849"/>
      <c r="G87" s="849"/>
      <c r="H87" s="849"/>
      <c r="I87" s="849"/>
      <c r="J87" s="849">
        <v>6</v>
      </c>
      <c r="K87" s="849">
        <v>1569.18</v>
      </c>
      <c r="L87" s="849">
        <v>1</v>
      </c>
      <c r="M87" s="849">
        <v>261.53000000000003</v>
      </c>
      <c r="N87" s="849">
        <v>3</v>
      </c>
      <c r="O87" s="849">
        <v>784.59</v>
      </c>
      <c r="P87" s="837">
        <v>0.5</v>
      </c>
      <c r="Q87" s="850">
        <v>261.53000000000003</v>
      </c>
    </row>
    <row r="88" spans="1:17" ht="14.4" customHeight="1" x14ac:dyDescent="0.3">
      <c r="A88" s="831" t="s">
        <v>555</v>
      </c>
      <c r="B88" s="832" t="s">
        <v>2304</v>
      </c>
      <c r="C88" s="832" t="s">
        <v>2364</v>
      </c>
      <c r="D88" s="832" t="s">
        <v>2422</v>
      </c>
      <c r="E88" s="832" t="s">
        <v>2375</v>
      </c>
      <c r="F88" s="849"/>
      <c r="G88" s="849"/>
      <c r="H88" s="849"/>
      <c r="I88" s="849"/>
      <c r="J88" s="849">
        <v>1</v>
      </c>
      <c r="K88" s="849">
        <v>505.43</v>
      </c>
      <c r="L88" s="849">
        <v>1</v>
      </c>
      <c r="M88" s="849">
        <v>505.43</v>
      </c>
      <c r="N88" s="849"/>
      <c r="O88" s="849"/>
      <c r="P88" s="837"/>
      <c r="Q88" s="850"/>
    </row>
    <row r="89" spans="1:17" ht="14.4" customHeight="1" x14ac:dyDescent="0.3">
      <c r="A89" s="831" t="s">
        <v>555</v>
      </c>
      <c r="B89" s="832" t="s">
        <v>2304</v>
      </c>
      <c r="C89" s="832" t="s">
        <v>2364</v>
      </c>
      <c r="D89" s="832" t="s">
        <v>2423</v>
      </c>
      <c r="E89" s="832" t="s">
        <v>2375</v>
      </c>
      <c r="F89" s="849"/>
      <c r="G89" s="849"/>
      <c r="H89" s="849"/>
      <c r="I89" s="849"/>
      <c r="J89" s="849">
        <v>1</v>
      </c>
      <c r="K89" s="849">
        <v>608.25</v>
      </c>
      <c r="L89" s="849">
        <v>1</v>
      </c>
      <c r="M89" s="849">
        <v>608.25</v>
      </c>
      <c r="N89" s="849"/>
      <c r="O89" s="849"/>
      <c r="P89" s="837"/>
      <c r="Q89" s="850"/>
    </row>
    <row r="90" spans="1:17" ht="14.4" customHeight="1" x14ac:dyDescent="0.3">
      <c r="A90" s="831" t="s">
        <v>555</v>
      </c>
      <c r="B90" s="832" t="s">
        <v>2304</v>
      </c>
      <c r="C90" s="832" t="s">
        <v>2364</v>
      </c>
      <c r="D90" s="832" t="s">
        <v>2424</v>
      </c>
      <c r="E90" s="832" t="s">
        <v>2425</v>
      </c>
      <c r="F90" s="849"/>
      <c r="G90" s="849"/>
      <c r="H90" s="849"/>
      <c r="I90" s="849"/>
      <c r="J90" s="849">
        <v>1</v>
      </c>
      <c r="K90" s="849">
        <v>8269.2099999999991</v>
      </c>
      <c r="L90" s="849">
        <v>1</v>
      </c>
      <c r="M90" s="849">
        <v>8269.2099999999991</v>
      </c>
      <c r="N90" s="849"/>
      <c r="O90" s="849"/>
      <c r="P90" s="837"/>
      <c r="Q90" s="850"/>
    </row>
    <row r="91" spans="1:17" ht="14.4" customHeight="1" x14ac:dyDescent="0.3">
      <c r="A91" s="831" t="s">
        <v>555</v>
      </c>
      <c r="B91" s="832" t="s">
        <v>2304</v>
      </c>
      <c r="C91" s="832" t="s">
        <v>2364</v>
      </c>
      <c r="D91" s="832" t="s">
        <v>2426</v>
      </c>
      <c r="E91" s="832" t="s">
        <v>2375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312.98</v>
      </c>
      <c r="P91" s="837"/>
      <c r="Q91" s="850">
        <v>312.98</v>
      </c>
    </row>
    <row r="92" spans="1:17" ht="14.4" customHeight="1" x14ac:dyDescent="0.3">
      <c r="A92" s="831" t="s">
        <v>555</v>
      </c>
      <c r="B92" s="832" t="s">
        <v>2304</v>
      </c>
      <c r="C92" s="832" t="s">
        <v>2364</v>
      </c>
      <c r="D92" s="832" t="s">
        <v>2427</v>
      </c>
      <c r="E92" s="832" t="s">
        <v>2428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4618</v>
      </c>
      <c r="P92" s="837"/>
      <c r="Q92" s="850">
        <v>4618</v>
      </c>
    </row>
    <row r="93" spans="1:17" ht="14.4" customHeight="1" x14ac:dyDescent="0.3">
      <c r="A93" s="831" t="s">
        <v>555</v>
      </c>
      <c r="B93" s="832" t="s">
        <v>2304</v>
      </c>
      <c r="C93" s="832" t="s">
        <v>2364</v>
      </c>
      <c r="D93" s="832" t="s">
        <v>2429</v>
      </c>
      <c r="E93" s="832" t="s">
        <v>2402</v>
      </c>
      <c r="F93" s="849"/>
      <c r="G93" s="849"/>
      <c r="H93" s="849"/>
      <c r="I93" s="849"/>
      <c r="J93" s="849">
        <v>1</v>
      </c>
      <c r="K93" s="849">
        <v>312.98</v>
      </c>
      <c r="L93" s="849">
        <v>1</v>
      </c>
      <c r="M93" s="849">
        <v>312.98</v>
      </c>
      <c r="N93" s="849"/>
      <c r="O93" s="849"/>
      <c r="P93" s="837"/>
      <c r="Q93" s="850"/>
    </row>
    <row r="94" spans="1:17" ht="14.4" customHeight="1" x14ac:dyDescent="0.3">
      <c r="A94" s="831" t="s">
        <v>555</v>
      </c>
      <c r="B94" s="832" t="s">
        <v>2304</v>
      </c>
      <c r="C94" s="832" t="s">
        <v>2364</v>
      </c>
      <c r="D94" s="832" t="s">
        <v>2430</v>
      </c>
      <c r="E94" s="832" t="s">
        <v>2431</v>
      </c>
      <c r="F94" s="849"/>
      <c r="G94" s="849"/>
      <c r="H94" s="849"/>
      <c r="I94" s="849"/>
      <c r="J94" s="849"/>
      <c r="K94" s="849"/>
      <c r="L94" s="849"/>
      <c r="M94" s="849"/>
      <c r="N94" s="849">
        <v>12</v>
      </c>
      <c r="O94" s="849">
        <v>2163.96</v>
      </c>
      <c r="P94" s="837"/>
      <c r="Q94" s="850">
        <v>180.33</v>
      </c>
    </row>
    <row r="95" spans="1:17" ht="14.4" customHeight="1" x14ac:dyDescent="0.3">
      <c r="A95" s="831" t="s">
        <v>555</v>
      </c>
      <c r="B95" s="832" t="s">
        <v>2304</v>
      </c>
      <c r="C95" s="832" t="s">
        <v>2158</v>
      </c>
      <c r="D95" s="832" t="s">
        <v>2432</v>
      </c>
      <c r="E95" s="832"/>
      <c r="F95" s="849">
        <v>1</v>
      </c>
      <c r="G95" s="849">
        <v>1107</v>
      </c>
      <c r="H95" s="849"/>
      <c r="I95" s="849">
        <v>1107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555</v>
      </c>
      <c r="B96" s="832" t="s">
        <v>2304</v>
      </c>
      <c r="C96" s="832" t="s">
        <v>2158</v>
      </c>
      <c r="D96" s="832" t="s">
        <v>2169</v>
      </c>
      <c r="E96" s="832"/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1008</v>
      </c>
      <c r="P96" s="837"/>
      <c r="Q96" s="850">
        <v>1008</v>
      </c>
    </row>
    <row r="97" spans="1:17" ht="14.4" customHeight="1" x14ac:dyDescent="0.3">
      <c r="A97" s="831" t="s">
        <v>555</v>
      </c>
      <c r="B97" s="832" t="s">
        <v>2304</v>
      </c>
      <c r="C97" s="832" t="s">
        <v>2158</v>
      </c>
      <c r="D97" s="832" t="s">
        <v>2170</v>
      </c>
      <c r="E97" s="832"/>
      <c r="F97" s="849">
        <v>1</v>
      </c>
      <c r="G97" s="849">
        <v>703</v>
      </c>
      <c r="H97" s="849"/>
      <c r="I97" s="849">
        <v>703</v>
      </c>
      <c r="J97" s="849"/>
      <c r="K97" s="849"/>
      <c r="L97" s="849"/>
      <c r="M97" s="849"/>
      <c r="N97" s="849">
        <v>1</v>
      </c>
      <c r="O97" s="849">
        <v>703</v>
      </c>
      <c r="P97" s="837"/>
      <c r="Q97" s="850">
        <v>703</v>
      </c>
    </row>
    <row r="98" spans="1:17" ht="14.4" customHeight="1" x14ac:dyDescent="0.3">
      <c r="A98" s="831" t="s">
        <v>555</v>
      </c>
      <c r="B98" s="832" t="s">
        <v>2304</v>
      </c>
      <c r="C98" s="832" t="s">
        <v>2158</v>
      </c>
      <c r="D98" s="832" t="s">
        <v>2433</v>
      </c>
      <c r="E98" s="832"/>
      <c r="F98" s="849"/>
      <c r="G98" s="849"/>
      <c r="H98" s="849"/>
      <c r="I98" s="849"/>
      <c r="J98" s="849"/>
      <c r="K98" s="849"/>
      <c r="L98" s="849"/>
      <c r="M98" s="849"/>
      <c r="N98" s="849">
        <v>2</v>
      </c>
      <c r="O98" s="849">
        <v>84835.5</v>
      </c>
      <c r="P98" s="837"/>
      <c r="Q98" s="850">
        <v>42417.75</v>
      </c>
    </row>
    <row r="99" spans="1:17" ht="14.4" customHeight="1" x14ac:dyDescent="0.3">
      <c r="A99" s="831" t="s">
        <v>555</v>
      </c>
      <c r="B99" s="832" t="s">
        <v>2304</v>
      </c>
      <c r="C99" s="832" t="s">
        <v>2154</v>
      </c>
      <c r="D99" s="832" t="s">
        <v>2434</v>
      </c>
      <c r="E99" s="832" t="s">
        <v>2435</v>
      </c>
      <c r="F99" s="849">
        <v>4</v>
      </c>
      <c r="G99" s="849">
        <v>300</v>
      </c>
      <c r="H99" s="849"/>
      <c r="I99" s="849">
        <v>75</v>
      </c>
      <c r="J99" s="849"/>
      <c r="K99" s="849"/>
      <c r="L99" s="849"/>
      <c r="M99" s="849"/>
      <c r="N99" s="849">
        <v>2</v>
      </c>
      <c r="O99" s="849">
        <v>154</v>
      </c>
      <c r="P99" s="837"/>
      <c r="Q99" s="850">
        <v>77</v>
      </c>
    </row>
    <row r="100" spans="1:17" ht="14.4" customHeight="1" x14ac:dyDescent="0.3">
      <c r="A100" s="831" t="s">
        <v>555</v>
      </c>
      <c r="B100" s="832" t="s">
        <v>2304</v>
      </c>
      <c r="C100" s="832" t="s">
        <v>2154</v>
      </c>
      <c r="D100" s="832" t="s">
        <v>2436</v>
      </c>
      <c r="E100" s="832" t="s">
        <v>2202</v>
      </c>
      <c r="F100" s="849">
        <v>90</v>
      </c>
      <c r="G100" s="849">
        <v>26550</v>
      </c>
      <c r="H100" s="849">
        <v>1.2999412455934196</v>
      </c>
      <c r="I100" s="849">
        <v>295</v>
      </c>
      <c r="J100" s="849">
        <v>69</v>
      </c>
      <c r="K100" s="849">
        <v>20424</v>
      </c>
      <c r="L100" s="849">
        <v>1</v>
      </c>
      <c r="M100" s="849">
        <v>296</v>
      </c>
      <c r="N100" s="849">
        <v>83</v>
      </c>
      <c r="O100" s="849">
        <v>24817</v>
      </c>
      <c r="P100" s="837">
        <v>1.2150900900900901</v>
      </c>
      <c r="Q100" s="850">
        <v>299</v>
      </c>
    </row>
    <row r="101" spans="1:17" ht="14.4" customHeight="1" x14ac:dyDescent="0.3">
      <c r="A101" s="831" t="s">
        <v>555</v>
      </c>
      <c r="B101" s="832" t="s">
        <v>2304</v>
      </c>
      <c r="C101" s="832" t="s">
        <v>2154</v>
      </c>
      <c r="D101" s="832" t="s">
        <v>2437</v>
      </c>
      <c r="E101" s="832" t="s">
        <v>2210</v>
      </c>
      <c r="F101" s="849">
        <v>171</v>
      </c>
      <c r="G101" s="849">
        <v>14022</v>
      </c>
      <c r="H101" s="849">
        <v>1.0490797546012269</v>
      </c>
      <c r="I101" s="849">
        <v>82</v>
      </c>
      <c r="J101" s="849">
        <v>163</v>
      </c>
      <c r="K101" s="849">
        <v>13366</v>
      </c>
      <c r="L101" s="849">
        <v>1</v>
      </c>
      <c r="M101" s="849">
        <v>82</v>
      </c>
      <c r="N101" s="849">
        <v>174</v>
      </c>
      <c r="O101" s="849">
        <v>14442</v>
      </c>
      <c r="P101" s="837">
        <v>1.0805027682178663</v>
      </c>
      <c r="Q101" s="850">
        <v>83</v>
      </c>
    </row>
    <row r="102" spans="1:17" ht="14.4" customHeight="1" x14ac:dyDescent="0.3">
      <c r="A102" s="831" t="s">
        <v>555</v>
      </c>
      <c r="B102" s="832" t="s">
        <v>2304</v>
      </c>
      <c r="C102" s="832" t="s">
        <v>2154</v>
      </c>
      <c r="D102" s="832" t="s">
        <v>2438</v>
      </c>
      <c r="E102" s="832" t="s">
        <v>2439</v>
      </c>
      <c r="F102" s="849">
        <v>184</v>
      </c>
      <c r="G102" s="849">
        <v>25208</v>
      </c>
      <c r="H102" s="849">
        <v>1.0760233918128654</v>
      </c>
      <c r="I102" s="849">
        <v>137</v>
      </c>
      <c r="J102" s="849">
        <v>171</v>
      </c>
      <c r="K102" s="849">
        <v>23427</v>
      </c>
      <c r="L102" s="849">
        <v>1</v>
      </c>
      <c r="M102" s="849">
        <v>137</v>
      </c>
      <c r="N102" s="849">
        <v>251</v>
      </c>
      <c r="O102" s="849">
        <v>34889</v>
      </c>
      <c r="P102" s="837">
        <v>1.4892645238400137</v>
      </c>
      <c r="Q102" s="850">
        <v>139</v>
      </c>
    </row>
    <row r="103" spans="1:17" ht="14.4" customHeight="1" x14ac:dyDescent="0.3">
      <c r="A103" s="831" t="s">
        <v>555</v>
      </c>
      <c r="B103" s="832" t="s">
        <v>2304</v>
      </c>
      <c r="C103" s="832" t="s">
        <v>2154</v>
      </c>
      <c r="D103" s="832" t="s">
        <v>2440</v>
      </c>
      <c r="E103" s="832" t="s">
        <v>2441</v>
      </c>
      <c r="F103" s="849">
        <v>175</v>
      </c>
      <c r="G103" s="849">
        <v>16800</v>
      </c>
      <c r="H103" s="849">
        <v>0.96153846153846156</v>
      </c>
      <c r="I103" s="849">
        <v>96</v>
      </c>
      <c r="J103" s="849">
        <v>182</v>
      </c>
      <c r="K103" s="849">
        <v>17472</v>
      </c>
      <c r="L103" s="849">
        <v>1</v>
      </c>
      <c r="M103" s="849">
        <v>96</v>
      </c>
      <c r="N103" s="849">
        <v>259</v>
      </c>
      <c r="O103" s="849">
        <v>25123</v>
      </c>
      <c r="P103" s="837">
        <v>1.437900641025641</v>
      </c>
      <c r="Q103" s="850">
        <v>97</v>
      </c>
    </row>
    <row r="104" spans="1:17" ht="14.4" customHeight="1" x14ac:dyDescent="0.3">
      <c r="A104" s="831" t="s">
        <v>555</v>
      </c>
      <c r="B104" s="832" t="s">
        <v>2304</v>
      </c>
      <c r="C104" s="832" t="s">
        <v>2154</v>
      </c>
      <c r="D104" s="832" t="s">
        <v>2442</v>
      </c>
      <c r="E104" s="832" t="s">
        <v>2443</v>
      </c>
      <c r="F104" s="849">
        <v>61</v>
      </c>
      <c r="G104" s="849">
        <v>10126</v>
      </c>
      <c r="H104" s="849">
        <v>6.7777777777777777</v>
      </c>
      <c r="I104" s="849">
        <v>166</v>
      </c>
      <c r="J104" s="849">
        <v>9</v>
      </c>
      <c r="K104" s="849">
        <v>1494</v>
      </c>
      <c r="L104" s="849">
        <v>1</v>
      </c>
      <c r="M104" s="849">
        <v>166</v>
      </c>
      <c r="N104" s="849">
        <v>28</v>
      </c>
      <c r="O104" s="849">
        <v>4704</v>
      </c>
      <c r="P104" s="837">
        <v>3.1485943775100402</v>
      </c>
      <c r="Q104" s="850">
        <v>168</v>
      </c>
    </row>
    <row r="105" spans="1:17" ht="14.4" customHeight="1" x14ac:dyDescent="0.3">
      <c r="A105" s="831" t="s">
        <v>555</v>
      </c>
      <c r="B105" s="832" t="s">
        <v>2304</v>
      </c>
      <c r="C105" s="832" t="s">
        <v>2154</v>
      </c>
      <c r="D105" s="832" t="s">
        <v>2444</v>
      </c>
      <c r="E105" s="832" t="s">
        <v>2445</v>
      </c>
      <c r="F105" s="849">
        <v>361</v>
      </c>
      <c r="G105" s="849">
        <v>184832</v>
      </c>
      <c r="H105" s="849">
        <v>1.627128193390496</v>
      </c>
      <c r="I105" s="849">
        <v>512</v>
      </c>
      <c r="J105" s="849">
        <v>221</v>
      </c>
      <c r="K105" s="849">
        <v>113594</v>
      </c>
      <c r="L105" s="849">
        <v>1</v>
      </c>
      <c r="M105" s="849">
        <v>514</v>
      </c>
      <c r="N105" s="849">
        <v>317</v>
      </c>
      <c r="O105" s="849">
        <v>164523</v>
      </c>
      <c r="P105" s="837">
        <v>1.4483423420251069</v>
      </c>
      <c r="Q105" s="850">
        <v>519</v>
      </c>
    </row>
    <row r="106" spans="1:17" ht="14.4" customHeight="1" x14ac:dyDescent="0.3">
      <c r="A106" s="831" t="s">
        <v>555</v>
      </c>
      <c r="B106" s="832" t="s">
        <v>2304</v>
      </c>
      <c r="C106" s="832" t="s">
        <v>2154</v>
      </c>
      <c r="D106" s="832" t="s">
        <v>2446</v>
      </c>
      <c r="E106" s="832" t="s">
        <v>2447</v>
      </c>
      <c r="F106" s="849">
        <v>65</v>
      </c>
      <c r="G106" s="849">
        <v>64935</v>
      </c>
      <c r="H106" s="849">
        <v>0.77149272882805819</v>
      </c>
      <c r="I106" s="849">
        <v>999</v>
      </c>
      <c r="J106" s="849">
        <v>84</v>
      </c>
      <c r="K106" s="849">
        <v>84168</v>
      </c>
      <c r="L106" s="849">
        <v>1</v>
      </c>
      <c r="M106" s="849">
        <v>1002</v>
      </c>
      <c r="N106" s="849">
        <v>84</v>
      </c>
      <c r="O106" s="849">
        <v>85176</v>
      </c>
      <c r="P106" s="837">
        <v>1.0119760479041917</v>
      </c>
      <c r="Q106" s="850">
        <v>1014</v>
      </c>
    </row>
    <row r="107" spans="1:17" ht="14.4" customHeight="1" x14ac:dyDescent="0.3">
      <c r="A107" s="831" t="s">
        <v>555</v>
      </c>
      <c r="B107" s="832" t="s">
        <v>2304</v>
      </c>
      <c r="C107" s="832" t="s">
        <v>2154</v>
      </c>
      <c r="D107" s="832" t="s">
        <v>2448</v>
      </c>
      <c r="E107" s="832" t="s">
        <v>2449</v>
      </c>
      <c r="F107" s="849">
        <v>145</v>
      </c>
      <c r="G107" s="849">
        <v>295800</v>
      </c>
      <c r="H107" s="849">
        <v>0.90403422982885084</v>
      </c>
      <c r="I107" s="849">
        <v>2040</v>
      </c>
      <c r="J107" s="849">
        <v>160</v>
      </c>
      <c r="K107" s="849">
        <v>327200</v>
      </c>
      <c r="L107" s="849">
        <v>1</v>
      </c>
      <c r="M107" s="849">
        <v>2045</v>
      </c>
      <c r="N107" s="849">
        <v>189</v>
      </c>
      <c r="O107" s="849">
        <v>389529</v>
      </c>
      <c r="P107" s="837">
        <v>1.190492053789731</v>
      </c>
      <c r="Q107" s="850">
        <v>2061</v>
      </c>
    </row>
    <row r="108" spans="1:17" ht="14.4" customHeight="1" x14ac:dyDescent="0.3">
      <c r="A108" s="831" t="s">
        <v>555</v>
      </c>
      <c r="B108" s="832" t="s">
        <v>2304</v>
      </c>
      <c r="C108" s="832" t="s">
        <v>2154</v>
      </c>
      <c r="D108" s="832" t="s">
        <v>2450</v>
      </c>
      <c r="E108" s="832" t="s">
        <v>2451</v>
      </c>
      <c r="F108" s="849">
        <v>23</v>
      </c>
      <c r="G108" s="849">
        <v>1932</v>
      </c>
      <c r="H108" s="849">
        <v>0.88461538461538458</v>
      </c>
      <c r="I108" s="849">
        <v>84</v>
      </c>
      <c r="J108" s="849">
        <v>26</v>
      </c>
      <c r="K108" s="849">
        <v>2184</v>
      </c>
      <c r="L108" s="849">
        <v>1</v>
      </c>
      <c r="M108" s="849">
        <v>84</v>
      </c>
      <c r="N108" s="849">
        <v>47</v>
      </c>
      <c r="O108" s="849">
        <v>3995</v>
      </c>
      <c r="P108" s="837">
        <v>1.8292124542124542</v>
      </c>
      <c r="Q108" s="850">
        <v>85</v>
      </c>
    </row>
    <row r="109" spans="1:17" ht="14.4" customHeight="1" x14ac:dyDescent="0.3">
      <c r="A109" s="831" t="s">
        <v>555</v>
      </c>
      <c r="B109" s="832" t="s">
        <v>2304</v>
      </c>
      <c r="C109" s="832" t="s">
        <v>2154</v>
      </c>
      <c r="D109" s="832" t="s">
        <v>2452</v>
      </c>
      <c r="E109" s="832" t="s">
        <v>2453</v>
      </c>
      <c r="F109" s="849">
        <v>2</v>
      </c>
      <c r="G109" s="849">
        <v>336</v>
      </c>
      <c r="H109" s="849">
        <v>1</v>
      </c>
      <c r="I109" s="849">
        <v>168</v>
      </c>
      <c r="J109" s="849">
        <v>2</v>
      </c>
      <c r="K109" s="849">
        <v>336</v>
      </c>
      <c r="L109" s="849">
        <v>1</v>
      </c>
      <c r="M109" s="849">
        <v>168</v>
      </c>
      <c r="N109" s="849">
        <v>3</v>
      </c>
      <c r="O109" s="849">
        <v>510</v>
      </c>
      <c r="P109" s="837">
        <v>1.5178571428571428</v>
      </c>
      <c r="Q109" s="850">
        <v>170</v>
      </c>
    </row>
    <row r="110" spans="1:17" ht="14.4" customHeight="1" x14ac:dyDescent="0.3">
      <c r="A110" s="831" t="s">
        <v>555</v>
      </c>
      <c r="B110" s="832" t="s">
        <v>2304</v>
      </c>
      <c r="C110" s="832" t="s">
        <v>2154</v>
      </c>
      <c r="D110" s="832" t="s">
        <v>2291</v>
      </c>
      <c r="E110" s="832" t="s">
        <v>2292</v>
      </c>
      <c r="F110" s="849">
        <v>5</v>
      </c>
      <c r="G110" s="849">
        <v>7355</v>
      </c>
      <c r="H110" s="849">
        <v>0.4536203281115086</v>
      </c>
      <c r="I110" s="849">
        <v>1471</v>
      </c>
      <c r="J110" s="849">
        <v>11</v>
      </c>
      <c r="K110" s="849">
        <v>16214</v>
      </c>
      <c r="L110" s="849">
        <v>1</v>
      </c>
      <c r="M110" s="849">
        <v>1474</v>
      </c>
      <c r="N110" s="849">
        <v>9</v>
      </c>
      <c r="O110" s="849">
        <v>13374</v>
      </c>
      <c r="P110" s="837">
        <v>0.82484272850622919</v>
      </c>
      <c r="Q110" s="850">
        <v>1486</v>
      </c>
    </row>
    <row r="111" spans="1:17" ht="14.4" customHeight="1" x14ac:dyDescent="0.3">
      <c r="A111" s="831" t="s">
        <v>555</v>
      </c>
      <c r="B111" s="832" t="s">
        <v>2304</v>
      </c>
      <c r="C111" s="832" t="s">
        <v>2154</v>
      </c>
      <c r="D111" s="832" t="s">
        <v>2454</v>
      </c>
      <c r="E111" s="832" t="s">
        <v>2455</v>
      </c>
      <c r="F111" s="849">
        <v>10</v>
      </c>
      <c r="G111" s="849">
        <v>10960</v>
      </c>
      <c r="H111" s="849">
        <v>2.4931756141947226</v>
      </c>
      <c r="I111" s="849">
        <v>1096</v>
      </c>
      <c r="J111" s="849">
        <v>4</v>
      </c>
      <c r="K111" s="849">
        <v>4396</v>
      </c>
      <c r="L111" s="849">
        <v>1</v>
      </c>
      <c r="M111" s="849">
        <v>1099</v>
      </c>
      <c r="N111" s="849">
        <v>3</v>
      </c>
      <c r="O111" s="849">
        <v>3321</v>
      </c>
      <c r="P111" s="837">
        <v>0.75545950864422207</v>
      </c>
      <c r="Q111" s="850">
        <v>1107</v>
      </c>
    </row>
    <row r="112" spans="1:17" ht="14.4" customHeight="1" x14ac:dyDescent="0.3">
      <c r="A112" s="831" t="s">
        <v>555</v>
      </c>
      <c r="B112" s="832" t="s">
        <v>2304</v>
      </c>
      <c r="C112" s="832" t="s">
        <v>2154</v>
      </c>
      <c r="D112" s="832" t="s">
        <v>2456</v>
      </c>
      <c r="E112" s="832" t="s">
        <v>2226</v>
      </c>
      <c r="F112" s="849">
        <v>5</v>
      </c>
      <c r="G112" s="849">
        <v>1065</v>
      </c>
      <c r="H112" s="849">
        <v>4.9766355140186915</v>
      </c>
      <c r="I112" s="849">
        <v>213</v>
      </c>
      <c r="J112" s="849">
        <v>1</v>
      </c>
      <c r="K112" s="849">
        <v>214</v>
      </c>
      <c r="L112" s="849">
        <v>1</v>
      </c>
      <c r="M112" s="849">
        <v>214</v>
      </c>
      <c r="N112" s="849">
        <v>2</v>
      </c>
      <c r="O112" s="849">
        <v>432</v>
      </c>
      <c r="P112" s="837">
        <v>2.0186915887850465</v>
      </c>
      <c r="Q112" s="850">
        <v>216</v>
      </c>
    </row>
    <row r="113" spans="1:17" ht="14.4" customHeight="1" x14ac:dyDescent="0.3">
      <c r="A113" s="831" t="s">
        <v>555</v>
      </c>
      <c r="B113" s="832" t="s">
        <v>2304</v>
      </c>
      <c r="C113" s="832" t="s">
        <v>2154</v>
      </c>
      <c r="D113" s="832" t="s">
        <v>2257</v>
      </c>
      <c r="E113" s="832" t="s">
        <v>2258</v>
      </c>
      <c r="F113" s="849">
        <v>21</v>
      </c>
      <c r="G113" s="849">
        <v>15771</v>
      </c>
      <c r="H113" s="849">
        <v>0.77571196694702671</v>
      </c>
      <c r="I113" s="849">
        <v>751</v>
      </c>
      <c r="J113" s="849">
        <v>27</v>
      </c>
      <c r="K113" s="849">
        <v>20331</v>
      </c>
      <c r="L113" s="849">
        <v>1</v>
      </c>
      <c r="M113" s="849">
        <v>753</v>
      </c>
      <c r="N113" s="849">
        <v>11</v>
      </c>
      <c r="O113" s="849">
        <v>8349</v>
      </c>
      <c r="P113" s="837">
        <v>0.41065368157001625</v>
      </c>
      <c r="Q113" s="850">
        <v>759</v>
      </c>
    </row>
    <row r="114" spans="1:17" ht="14.4" customHeight="1" x14ac:dyDescent="0.3">
      <c r="A114" s="831" t="s">
        <v>555</v>
      </c>
      <c r="B114" s="832" t="s">
        <v>2304</v>
      </c>
      <c r="C114" s="832" t="s">
        <v>2154</v>
      </c>
      <c r="D114" s="832" t="s">
        <v>2457</v>
      </c>
      <c r="E114" s="832" t="s">
        <v>2458</v>
      </c>
      <c r="F114" s="849">
        <v>3</v>
      </c>
      <c r="G114" s="849">
        <v>2106</v>
      </c>
      <c r="H114" s="849">
        <v>0.27156673114119922</v>
      </c>
      <c r="I114" s="849">
        <v>702</v>
      </c>
      <c r="J114" s="849">
        <v>11</v>
      </c>
      <c r="K114" s="849">
        <v>7755</v>
      </c>
      <c r="L114" s="849">
        <v>1</v>
      </c>
      <c r="M114" s="849">
        <v>705</v>
      </c>
      <c r="N114" s="849">
        <v>7</v>
      </c>
      <c r="O114" s="849">
        <v>4991</v>
      </c>
      <c r="P114" s="837">
        <v>0.64358478401031594</v>
      </c>
      <c r="Q114" s="850">
        <v>713</v>
      </c>
    </row>
    <row r="115" spans="1:17" ht="14.4" customHeight="1" x14ac:dyDescent="0.3">
      <c r="A115" s="831" t="s">
        <v>555</v>
      </c>
      <c r="B115" s="832" t="s">
        <v>2304</v>
      </c>
      <c r="C115" s="832" t="s">
        <v>2154</v>
      </c>
      <c r="D115" s="832" t="s">
        <v>2459</v>
      </c>
      <c r="E115" s="832" t="s">
        <v>2460</v>
      </c>
      <c r="F115" s="849">
        <v>2</v>
      </c>
      <c r="G115" s="849">
        <v>1570</v>
      </c>
      <c r="H115" s="849"/>
      <c r="I115" s="849">
        <v>785</v>
      </c>
      <c r="J115" s="849"/>
      <c r="K115" s="849"/>
      <c r="L115" s="849"/>
      <c r="M115" s="849"/>
      <c r="N115" s="849">
        <v>1</v>
      </c>
      <c r="O115" s="849">
        <v>797</v>
      </c>
      <c r="P115" s="837"/>
      <c r="Q115" s="850">
        <v>797</v>
      </c>
    </row>
    <row r="116" spans="1:17" ht="14.4" customHeight="1" x14ac:dyDescent="0.3">
      <c r="A116" s="831" t="s">
        <v>555</v>
      </c>
      <c r="B116" s="832" t="s">
        <v>2304</v>
      </c>
      <c r="C116" s="832" t="s">
        <v>2154</v>
      </c>
      <c r="D116" s="832" t="s">
        <v>2461</v>
      </c>
      <c r="E116" s="832" t="s">
        <v>2462</v>
      </c>
      <c r="F116" s="849">
        <v>4</v>
      </c>
      <c r="G116" s="849">
        <v>4640</v>
      </c>
      <c r="H116" s="849">
        <v>1.3298939524218973</v>
      </c>
      <c r="I116" s="849">
        <v>1160</v>
      </c>
      <c r="J116" s="849">
        <v>3</v>
      </c>
      <c r="K116" s="849">
        <v>3489</v>
      </c>
      <c r="L116" s="849">
        <v>1</v>
      </c>
      <c r="M116" s="849">
        <v>1163</v>
      </c>
      <c r="N116" s="849">
        <v>3</v>
      </c>
      <c r="O116" s="849">
        <v>3516</v>
      </c>
      <c r="P116" s="837">
        <v>1.0077386070507308</v>
      </c>
      <c r="Q116" s="850">
        <v>1172</v>
      </c>
    </row>
    <row r="117" spans="1:17" ht="14.4" customHeight="1" x14ac:dyDescent="0.3">
      <c r="A117" s="831" t="s">
        <v>555</v>
      </c>
      <c r="B117" s="832" t="s">
        <v>2304</v>
      </c>
      <c r="C117" s="832" t="s">
        <v>2154</v>
      </c>
      <c r="D117" s="832" t="s">
        <v>2293</v>
      </c>
      <c r="E117" s="832" t="s">
        <v>2294</v>
      </c>
      <c r="F117" s="849">
        <v>42</v>
      </c>
      <c r="G117" s="849">
        <v>80388</v>
      </c>
      <c r="H117" s="849">
        <v>1.197497393117831</v>
      </c>
      <c r="I117" s="849">
        <v>1914</v>
      </c>
      <c r="J117" s="849">
        <v>35</v>
      </c>
      <c r="K117" s="849">
        <v>67130</v>
      </c>
      <c r="L117" s="849">
        <v>1</v>
      </c>
      <c r="M117" s="849">
        <v>1918</v>
      </c>
      <c r="N117" s="849">
        <v>35</v>
      </c>
      <c r="O117" s="849">
        <v>67655</v>
      </c>
      <c r="P117" s="837">
        <v>1.0078206465067778</v>
      </c>
      <c r="Q117" s="850">
        <v>1933</v>
      </c>
    </row>
    <row r="118" spans="1:17" ht="14.4" customHeight="1" x14ac:dyDescent="0.3">
      <c r="A118" s="831" t="s">
        <v>555</v>
      </c>
      <c r="B118" s="832" t="s">
        <v>2304</v>
      </c>
      <c r="C118" s="832" t="s">
        <v>2154</v>
      </c>
      <c r="D118" s="832" t="s">
        <v>2463</v>
      </c>
      <c r="E118" s="832" t="s">
        <v>2464</v>
      </c>
      <c r="F118" s="849">
        <v>9</v>
      </c>
      <c r="G118" s="849">
        <v>3258</v>
      </c>
      <c r="H118" s="849">
        <v>8.9752066115702487</v>
      </c>
      <c r="I118" s="849">
        <v>362</v>
      </c>
      <c r="J118" s="849">
        <v>1</v>
      </c>
      <c r="K118" s="849">
        <v>363</v>
      </c>
      <c r="L118" s="849">
        <v>1</v>
      </c>
      <c r="M118" s="849">
        <v>363</v>
      </c>
      <c r="N118" s="849">
        <v>1</v>
      </c>
      <c r="O118" s="849">
        <v>367</v>
      </c>
      <c r="P118" s="837">
        <v>1.0110192837465564</v>
      </c>
      <c r="Q118" s="850">
        <v>367</v>
      </c>
    </row>
    <row r="119" spans="1:17" ht="14.4" customHeight="1" x14ac:dyDescent="0.3">
      <c r="A119" s="831" t="s">
        <v>555</v>
      </c>
      <c r="B119" s="832" t="s">
        <v>2304</v>
      </c>
      <c r="C119" s="832" t="s">
        <v>2154</v>
      </c>
      <c r="D119" s="832" t="s">
        <v>2465</v>
      </c>
      <c r="E119" s="832" t="s">
        <v>2466</v>
      </c>
      <c r="F119" s="849">
        <v>1</v>
      </c>
      <c r="G119" s="849">
        <v>370</v>
      </c>
      <c r="H119" s="849"/>
      <c r="I119" s="849">
        <v>370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555</v>
      </c>
      <c r="B120" s="832" t="s">
        <v>2304</v>
      </c>
      <c r="C120" s="832" t="s">
        <v>2154</v>
      </c>
      <c r="D120" s="832" t="s">
        <v>2467</v>
      </c>
      <c r="E120" s="832" t="s">
        <v>2468</v>
      </c>
      <c r="F120" s="849">
        <v>1</v>
      </c>
      <c r="G120" s="849">
        <v>980</v>
      </c>
      <c r="H120" s="849"/>
      <c r="I120" s="849">
        <v>980</v>
      </c>
      <c r="J120" s="849"/>
      <c r="K120" s="849"/>
      <c r="L120" s="849"/>
      <c r="M120" s="849"/>
      <c r="N120" s="849">
        <v>1</v>
      </c>
      <c r="O120" s="849">
        <v>989</v>
      </c>
      <c r="P120" s="837"/>
      <c r="Q120" s="850">
        <v>989</v>
      </c>
    </row>
    <row r="121" spans="1:17" ht="14.4" customHeight="1" x14ac:dyDescent="0.3">
      <c r="A121" s="831" t="s">
        <v>555</v>
      </c>
      <c r="B121" s="832" t="s">
        <v>2304</v>
      </c>
      <c r="C121" s="832" t="s">
        <v>2154</v>
      </c>
      <c r="D121" s="832" t="s">
        <v>2469</v>
      </c>
      <c r="E121" s="832" t="s">
        <v>2470</v>
      </c>
      <c r="F121" s="849">
        <v>10</v>
      </c>
      <c r="G121" s="849">
        <v>15370</v>
      </c>
      <c r="H121" s="849">
        <v>1.6634199134199135</v>
      </c>
      <c r="I121" s="849">
        <v>1537</v>
      </c>
      <c r="J121" s="849">
        <v>6</v>
      </c>
      <c r="K121" s="849">
        <v>9240</v>
      </c>
      <c r="L121" s="849">
        <v>1</v>
      </c>
      <c r="M121" s="849">
        <v>1540</v>
      </c>
      <c r="N121" s="849">
        <v>13</v>
      </c>
      <c r="O121" s="849">
        <v>20176</v>
      </c>
      <c r="P121" s="837">
        <v>2.1835497835497835</v>
      </c>
      <c r="Q121" s="850">
        <v>1552</v>
      </c>
    </row>
    <row r="122" spans="1:17" ht="14.4" customHeight="1" x14ac:dyDescent="0.3">
      <c r="A122" s="831" t="s">
        <v>555</v>
      </c>
      <c r="B122" s="832" t="s">
        <v>2304</v>
      </c>
      <c r="C122" s="832" t="s">
        <v>2154</v>
      </c>
      <c r="D122" s="832" t="s">
        <v>2471</v>
      </c>
      <c r="E122" s="832" t="s">
        <v>2472</v>
      </c>
      <c r="F122" s="849">
        <v>4</v>
      </c>
      <c r="G122" s="849">
        <v>6268</v>
      </c>
      <c r="H122" s="849">
        <v>0.79847133757961786</v>
      </c>
      <c r="I122" s="849">
        <v>1567</v>
      </c>
      <c r="J122" s="849">
        <v>5</v>
      </c>
      <c r="K122" s="849">
        <v>7850</v>
      </c>
      <c r="L122" s="849">
        <v>1</v>
      </c>
      <c r="M122" s="849">
        <v>1570</v>
      </c>
      <c r="N122" s="849">
        <v>9</v>
      </c>
      <c r="O122" s="849">
        <v>14247</v>
      </c>
      <c r="P122" s="837">
        <v>1.8149044585987262</v>
      </c>
      <c r="Q122" s="850">
        <v>1583</v>
      </c>
    </row>
    <row r="123" spans="1:17" ht="14.4" customHeight="1" x14ac:dyDescent="0.3">
      <c r="A123" s="831" t="s">
        <v>555</v>
      </c>
      <c r="B123" s="832" t="s">
        <v>2304</v>
      </c>
      <c r="C123" s="832" t="s">
        <v>2154</v>
      </c>
      <c r="D123" s="832" t="s">
        <v>2473</v>
      </c>
      <c r="E123" s="832" t="s">
        <v>2474</v>
      </c>
      <c r="F123" s="849">
        <v>5</v>
      </c>
      <c r="G123" s="849">
        <v>7665</v>
      </c>
      <c r="H123" s="849">
        <v>1.6634114583333333</v>
      </c>
      <c r="I123" s="849">
        <v>1533</v>
      </c>
      <c r="J123" s="849">
        <v>3</v>
      </c>
      <c r="K123" s="849">
        <v>4608</v>
      </c>
      <c r="L123" s="849">
        <v>1</v>
      </c>
      <c r="M123" s="849">
        <v>1536</v>
      </c>
      <c r="N123" s="849"/>
      <c r="O123" s="849"/>
      <c r="P123" s="837"/>
      <c r="Q123" s="850"/>
    </row>
    <row r="124" spans="1:17" ht="14.4" customHeight="1" x14ac:dyDescent="0.3">
      <c r="A124" s="831" t="s">
        <v>555</v>
      </c>
      <c r="B124" s="832" t="s">
        <v>2304</v>
      </c>
      <c r="C124" s="832" t="s">
        <v>2154</v>
      </c>
      <c r="D124" s="832" t="s">
        <v>2259</v>
      </c>
      <c r="E124" s="832" t="s">
        <v>2260</v>
      </c>
      <c r="F124" s="849">
        <v>20</v>
      </c>
      <c r="G124" s="849">
        <v>7600</v>
      </c>
      <c r="H124" s="849">
        <v>1.4248218972628421</v>
      </c>
      <c r="I124" s="849">
        <v>380</v>
      </c>
      <c r="J124" s="849">
        <v>14</v>
      </c>
      <c r="K124" s="849">
        <v>5334</v>
      </c>
      <c r="L124" s="849">
        <v>1</v>
      </c>
      <c r="M124" s="849">
        <v>381</v>
      </c>
      <c r="N124" s="849">
        <v>24</v>
      </c>
      <c r="O124" s="849">
        <v>9240</v>
      </c>
      <c r="P124" s="837">
        <v>1.7322834645669292</v>
      </c>
      <c r="Q124" s="850">
        <v>385</v>
      </c>
    </row>
    <row r="125" spans="1:17" ht="14.4" customHeight="1" x14ac:dyDescent="0.3">
      <c r="A125" s="831" t="s">
        <v>555</v>
      </c>
      <c r="B125" s="832" t="s">
        <v>2304</v>
      </c>
      <c r="C125" s="832" t="s">
        <v>2154</v>
      </c>
      <c r="D125" s="832" t="s">
        <v>2261</v>
      </c>
      <c r="E125" s="832" t="s">
        <v>2262</v>
      </c>
      <c r="F125" s="849"/>
      <c r="G125" s="849"/>
      <c r="H125" s="849"/>
      <c r="I125" s="849"/>
      <c r="J125" s="849"/>
      <c r="K125" s="849"/>
      <c r="L125" s="849"/>
      <c r="M125" s="849"/>
      <c r="N125" s="849">
        <v>2</v>
      </c>
      <c r="O125" s="849">
        <v>332</v>
      </c>
      <c r="P125" s="837"/>
      <c r="Q125" s="850">
        <v>166</v>
      </c>
    </row>
    <row r="126" spans="1:17" ht="14.4" customHeight="1" x14ac:dyDescent="0.3">
      <c r="A126" s="831" t="s">
        <v>555</v>
      </c>
      <c r="B126" s="832" t="s">
        <v>2304</v>
      </c>
      <c r="C126" s="832" t="s">
        <v>2154</v>
      </c>
      <c r="D126" s="832" t="s">
        <v>2475</v>
      </c>
      <c r="E126" s="832" t="s">
        <v>2476</v>
      </c>
      <c r="F126" s="849">
        <v>218</v>
      </c>
      <c r="G126" s="849">
        <v>35752</v>
      </c>
      <c r="H126" s="849">
        <v>1.0046082949308757</v>
      </c>
      <c r="I126" s="849">
        <v>164</v>
      </c>
      <c r="J126" s="849">
        <v>217</v>
      </c>
      <c r="K126" s="849">
        <v>35588</v>
      </c>
      <c r="L126" s="849">
        <v>1</v>
      </c>
      <c r="M126" s="849">
        <v>164</v>
      </c>
      <c r="N126" s="849">
        <v>203</v>
      </c>
      <c r="O126" s="849">
        <v>33698</v>
      </c>
      <c r="P126" s="837">
        <v>0.94689221085759245</v>
      </c>
      <c r="Q126" s="850">
        <v>166</v>
      </c>
    </row>
    <row r="127" spans="1:17" ht="14.4" customHeight="1" x14ac:dyDescent="0.3">
      <c r="A127" s="831" t="s">
        <v>555</v>
      </c>
      <c r="B127" s="832" t="s">
        <v>2304</v>
      </c>
      <c r="C127" s="832" t="s">
        <v>2154</v>
      </c>
      <c r="D127" s="832" t="s">
        <v>2477</v>
      </c>
      <c r="E127" s="832" t="s">
        <v>2478</v>
      </c>
      <c r="F127" s="849">
        <v>13</v>
      </c>
      <c r="G127" s="849">
        <v>2548</v>
      </c>
      <c r="H127" s="849">
        <v>1.1818181818181819</v>
      </c>
      <c r="I127" s="849">
        <v>196</v>
      </c>
      <c r="J127" s="849">
        <v>11</v>
      </c>
      <c r="K127" s="849">
        <v>2156</v>
      </c>
      <c r="L127" s="849">
        <v>1</v>
      </c>
      <c r="M127" s="849">
        <v>196</v>
      </c>
      <c r="N127" s="849">
        <v>3</v>
      </c>
      <c r="O127" s="849">
        <v>597</v>
      </c>
      <c r="P127" s="837">
        <v>0.27690166975881264</v>
      </c>
      <c r="Q127" s="850">
        <v>199</v>
      </c>
    </row>
    <row r="128" spans="1:17" ht="14.4" customHeight="1" x14ac:dyDescent="0.3">
      <c r="A128" s="831" t="s">
        <v>555</v>
      </c>
      <c r="B128" s="832" t="s">
        <v>2304</v>
      </c>
      <c r="C128" s="832" t="s">
        <v>2154</v>
      </c>
      <c r="D128" s="832" t="s">
        <v>2479</v>
      </c>
      <c r="E128" s="832" t="s">
        <v>2480</v>
      </c>
      <c r="F128" s="849">
        <v>22</v>
      </c>
      <c r="G128" s="849">
        <v>11022</v>
      </c>
      <c r="H128" s="849">
        <v>1.0455321570859419</v>
      </c>
      <c r="I128" s="849">
        <v>501</v>
      </c>
      <c r="J128" s="849">
        <v>21</v>
      </c>
      <c r="K128" s="849">
        <v>10542</v>
      </c>
      <c r="L128" s="849">
        <v>1</v>
      </c>
      <c r="M128" s="849">
        <v>502</v>
      </c>
      <c r="N128" s="849">
        <v>18</v>
      </c>
      <c r="O128" s="849">
        <v>9072</v>
      </c>
      <c r="P128" s="837">
        <v>0.8605577689243028</v>
      </c>
      <c r="Q128" s="850">
        <v>504</v>
      </c>
    </row>
    <row r="129" spans="1:17" ht="14.4" customHeight="1" x14ac:dyDescent="0.3">
      <c r="A129" s="831" t="s">
        <v>555</v>
      </c>
      <c r="B129" s="832" t="s">
        <v>2304</v>
      </c>
      <c r="C129" s="832" t="s">
        <v>2154</v>
      </c>
      <c r="D129" s="832" t="s">
        <v>2269</v>
      </c>
      <c r="E129" s="832" t="s">
        <v>2270</v>
      </c>
      <c r="F129" s="849">
        <v>23</v>
      </c>
      <c r="G129" s="849">
        <v>23736</v>
      </c>
      <c r="H129" s="849">
        <v>1.3503242689725794</v>
      </c>
      <c r="I129" s="849">
        <v>1032</v>
      </c>
      <c r="J129" s="849">
        <v>17</v>
      </c>
      <c r="K129" s="849">
        <v>17578</v>
      </c>
      <c r="L129" s="849">
        <v>1</v>
      </c>
      <c r="M129" s="849">
        <v>1034</v>
      </c>
      <c r="N129" s="849">
        <v>16</v>
      </c>
      <c r="O129" s="849">
        <v>16640</v>
      </c>
      <c r="P129" s="837">
        <v>0.9466378427579929</v>
      </c>
      <c r="Q129" s="850">
        <v>1040</v>
      </c>
    </row>
    <row r="130" spans="1:17" ht="14.4" customHeight="1" x14ac:dyDescent="0.3">
      <c r="A130" s="831" t="s">
        <v>555</v>
      </c>
      <c r="B130" s="832" t="s">
        <v>2304</v>
      </c>
      <c r="C130" s="832" t="s">
        <v>2154</v>
      </c>
      <c r="D130" s="832" t="s">
        <v>2295</v>
      </c>
      <c r="E130" s="832" t="s">
        <v>2296</v>
      </c>
      <c r="F130" s="849">
        <v>4</v>
      </c>
      <c r="G130" s="849">
        <v>8400</v>
      </c>
      <c r="H130" s="849">
        <v>0.57061340941512129</v>
      </c>
      <c r="I130" s="849">
        <v>2100</v>
      </c>
      <c r="J130" s="849">
        <v>7</v>
      </c>
      <c r="K130" s="849">
        <v>14721</v>
      </c>
      <c r="L130" s="849">
        <v>1</v>
      </c>
      <c r="M130" s="849">
        <v>2103</v>
      </c>
      <c r="N130" s="849">
        <v>5</v>
      </c>
      <c r="O130" s="849">
        <v>10560</v>
      </c>
      <c r="P130" s="837">
        <v>0.71734257183615247</v>
      </c>
      <c r="Q130" s="850">
        <v>2112</v>
      </c>
    </row>
    <row r="131" spans="1:17" ht="14.4" customHeight="1" x14ac:dyDescent="0.3">
      <c r="A131" s="831" t="s">
        <v>555</v>
      </c>
      <c r="B131" s="832" t="s">
        <v>2304</v>
      </c>
      <c r="C131" s="832" t="s">
        <v>2154</v>
      </c>
      <c r="D131" s="832" t="s">
        <v>2481</v>
      </c>
      <c r="E131" s="832" t="s">
        <v>2482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4233</v>
      </c>
      <c r="P131" s="837"/>
      <c r="Q131" s="850">
        <v>4233</v>
      </c>
    </row>
    <row r="132" spans="1:17" ht="14.4" customHeight="1" x14ac:dyDescent="0.3">
      <c r="A132" s="831" t="s">
        <v>555</v>
      </c>
      <c r="B132" s="832" t="s">
        <v>2304</v>
      </c>
      <c r="C132" s="832" t="s">
        <v>2154</v>
      </c>
      <c r="D132" s="832" t="s">
        <v>2483</v>
      </c>
      <c r="E132" s="832" t="s">
        <v>2484</v>
      </c>
      <c r="F132" s="849">
        <v>1</v>
      </c>
      <c r="G132" s="849">
        <v>21432</v>
      </c>
      <c r="H132" s="849">
        <v>0.33285188463868054</v>
      </c>
      <c r="I132" s="849">
        <v>21432</v>
      </c>
      <c r="J132" s="849">
        <v>3</v>
      </c>
      <c r="K132" s="849">
        <v>64389</v>
      </c>
      <c r="L132" s="849">
        <v>1</v>
      </c>
      <c r="M132" s="849">
        <v>21463</v>
      </c>
      <c r="N132" s="849">
        <v>4</v>
      </c>
      <c r="O132" s="849">
        <v>86276</v>
      </c>
      <c r="P132" s="837">
        <v>1.3399183090279396</v>
      </c>
      <c r="Q132" s="850">
        <v>21569</v>
      </c>
    </row>
    <row r="133" spans="1:17" ht="14.4" customHeight="1" x14ac:dyDescent="0.3">
      <c r="A133" s="831" t="s">
        <v>555</v>
      </c>
      <c r="B133" s="832" t="s">
        <v>2304</v>
      </c>
      <c r="C133" s="832" t="s">
        <v>2154</v>
      </c>
      <c r="D133" s="832" t="s">
        <v>2271</v>
      </c>
      <c r="E133" s="832" t="s">
        <v>2272</v>
      </c>
      <c r="F133" s="849">
        <v>357</v>
      </c>
      <c r="G133" s="849">
        <v>89607</v>
      </c>
      <c r="H133" s="849">
        <v>0.9406966490299824</v>
      </c>
      <c r="I133" s="849">
        <v>251</v>
      </c>
      <c r="J133" s="849">
        <v>378</v>
      </c>
      <c r="K133" s="849">
        <v>95256</v>
      </c>
      <c r="L133" s="849">
        <v>1</v>
      </c>
      <c r="M133" s="849">
        <v>252</v>
      </c>
      <c r="N133" s="849">
        <v>431</v>
      </c>
      <c r="O133" s="849">
        <v>109474</v>
      </c>
      <c r="P133" s="837">
        <v>1.1492609389434787</v>
      </c>
      <c r="Q133" s="850">
        <v>254</v>
      </c>
    </row>
    <row r="134" spans="1:17" ht="14.4" customHeight="1" x14ac:dyDescent="0.3">
      <c r="A134" s="831" t="s">
        <v>555</v>
      </c>
      <c r="B134" s="832" t="s">
        <v>2304</v>
      </c>
      <c r="C134" s="832" t="s">
        <v>2154</v>
      </c>
      <c r="D134" s="832" t="s">
        <v>2485</v>
      </c>
      <c r="E134" s="832" t="s">
        <v>2486</v>
      </c>
      <c r="F134" s="849">
        <v>4</v>
      </c>
      <c r="G134" s="849">
        <v>9956</v>
      </c>
      <c r="H134" s="849">
        <v>1.9943910256410255</v>
      </c>
      <c r="I134" s="849">
        <v>2489</v>
      </c>
      <c r="J134" s="849">
        <v>2</v>
      </c>
      <c r="K134" s="849">
        <v>4992</v>
      </c>
      <c r="L134" s="849">
        <v>1</v>
      </c>
      <c r="M134" s="849">
        <v>2496</v>
      </c>
      <c r="N134" s="849">
        <v>2</v>
      </c>
      <c r="O134" s="849">
        <v>5042</v>
      </c>
      <c r="P134" s="837">
        <v>1.0100160256410255</v>
      </c>
      <c r="Q134" s="850">
        <v>2521</v>
      </c>
    </row>
    <row r="135" spans="1:17" ht="14.4" customHeight="1" x14ac:dyDescent="0.3">
      <c r="A135" s="831" t="s">
        <v>555</v>
      </c>
      <c r="B135" s="832" t="s">
        <v>2304</v>
      </c>
      <c r="C135" s="832" t="s">
        <v>2154</v>
      </c>
      <c r="D135" s="832" t="s">
        <v>2487</v>
      </c>
      <c r="E135" s="832" t="s">
        <v>2488</v>
      </c>
      <c r="F135" s="849">
        <v>2</v>
      </c>
      <c r="G135" s="849">
        <v>11212</v>
      </c>
      <c r="H135" s="849"/>
      <c r="I135" s="849">
        <v>5606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555</v>
      </c>
      <c r="B136" s="832" t="s">
        <v>2304</v>
      </c>
      <c r="C136" s="832" t="s">
        <v>2154</v>
      </c>
      <c r="D136" s="832" t="s">
        <v>2489</v>
      </c>
      <c r="E136" s="832" t="s">
        <v>2490</v>
      </c>
      <c r="F136" s="849">
        <v>6</v>
      </c>
      <c r="G136" s="849">
        <v>6858</v>
      </c>
      <c r="H136" s="849">
        <v>0.85415369286337028</v>
      </c>
      <c r="I136" s="849">
        <v>1143</v>
      </c>
      <c r="J136" s="849">
        <v>7</v>
      </c>
      <c r="K136" s="849">
        <v>8029</v>
      </c>
      <c r="L136" s="849">
        <v>1</v>
      </c>
      <c r="M136" s="849">
        <v>1147</v>
      </c>
      <c r="N136" s="849">
        <v>12</v>
      </c>
      <c r="O136" s="849">
        <v>13908</v>
      </c>
      <c r="P136" s="837">
        <v>1.7322206999626355</v>
      </c>
      <c r="Q136" s="850">
        <v>1159</v>
      </c>
    </row>
    <row r="137" spans="1:17" ht="14.4" customHeight="1" x14ac:dyDescent="0.3">
      <c r="A137" s="831" t="s">
        <v>555</v>
      </c>
      <c r="B137" s="832" t="s">
        <v>2304</v>
      </c>
      <c r="C137" s="832" t="s">
        <v>2154</v>
      </c>
      <c r="D137" s="832" t="s">
        <v>2491</v>
      </c>
      <c r="E137" s="832" t="s">
        <v>2492</v>
      </c>
      <c r="F137" s="849">
        <v>11</v>
      </c>
      <c r="G137" s="849">
        <v>13354</v>
      </c>
      <c r="H137" s="849">
        <v>1.8273125342090859</v>
      </c>
      <c r="I137" s="849">
        <v>1214</v>
      </c>
      <c r="J137" s="849">
        <v>6</v>
      </c>
      <c r="K137" s="849">
        <v>7308</v>
      </c>
      <c r="L137" s="849">
        <v>1</v>
      </c>
      <c r="M137" s="849">
        <v>1218</v>
      </c>
      <c r="N137" s="849">
        <v>16</v>
      </c>
      <c r="O137" s="849">
        <v>19680</v>
      </c>
      <c r="P137" s="837">
        <v>2.6929392446633824</v>
      </c>
      <c r="Q137" s="850">
        <v>1230</v>
      </c>
    </row>
    <row r="138" spans="1:17" ht="14.4" customHeight="1" x14ac:dyDescent="0.3">
      <c r="A138" s="831" t="s">
        <v>555</v>
      </c>
      <c r="B138" s="832" t="s">
        <v>2304</v>
      </c>
      <c r="C138" s="832" t="s">
        <v>2154</v>
      </c>
      <c r="D138" s="832" t="s">
        <v>2493</v>
      </c>
      <c r="E138" s="832" t="s">
        <v>2494</v>
      </c>
      <c r="F138" s="849">
        <v>19</v>
      </c>
      <c r="G138" s="849">
        <v>13528</v>
      </c>
      <c r="H138" s="849">
        <v>0.90222755768974261</v>
      </c>
      <c r="I138" s="849">
        <v>712</v>
      </c>
      <c r="J138" s="849">
        <v>21</v>
      </c>
      <c r="K138" s="849">
        <v>14994</v>
      </c>
      <c r="L138" s="849">
        <v>1</v>
      </c>
      <c r="M138" s="849">
        <v>714</v>
      </c>
      <c r="N138" s="849">
        <v>12</v>
      </c>
      <c r="O138" s="849">
        <v>8664</v>
      </c>
      <c r="P138" s="837">
        <v>0.57783113245298123</v>
      </c>
      <c r="Q138" s="850">
        <v>722</v>
      </c>
    </row>
    <row r="139" spans="1:17" ht="14.4" customHeight="1" x14ac:dyDescent="0.3">
      <c r="A139" s="831" t="s">
        <v>555</v>
      </c>
      <c r="B139" s="832" t="s">
        <v>2304</v>
      </c>
      <c r="C139" s="832" t="s">
        <v>2154</v>
      </c>
      <c r="D139" s="832" t="s">
        <v>2495</v>
      </c>
      <c r="E139" s="832" t="s">
        <v>2496</v>
      </c>
      <c r="F139" s="849">
        <v>1</v>
      </c>
      <c r="G139" s="849">
        <v>4848</v>
      </c>
      <c r="H139" s="849">
        <v>0.99691548426896981</v>
      </c>
      <c r="I139" s="849">
        <v>4848</v>
      </c>
      <c r="J139" s="849">
        <v>1</v>
      </c>
      <c r="K139" s="849">
        <v>4863</v>
      </c>
      <c r="L139" s="849">
        <v>1</v>
      </c>
      <c r="M139" s="849">
        <v>4863</v>
      </c>
      <c r="N139" s="849"/>
      <c r="O139" s="849"/>
      <c r="P139" s="837"/>
      <c r="Q139" s="850"/>
    </row>
    <row r="140" spans="1:17" ht="14.4" customHeight="1" x14ac:dyDescent="0.3">
      <c r="A140" s="831" t="s">
        <v>555</v>
      </c>
      <c r="B140" s="832" t="s">
        <v>2304</v>
      </c>
      <c r="C140" s="832" t="s">
        <v>2154</v>
      </c>
      <c r="D140" s="832" t="s">
        <v>2497</v>
      </c>
      <c r="E140" s="832" t="s">
        <v>2498</v>
      </c>
      <c r="F140" s="849">
        <v>2</v>
      </c>
      <c r="G140" s="849">
        <v>4082</v>
      </c>
      <c r="H140" s="849">
        <v>0.49853444064484609</v>
      </c>
      <c r="I140" s="849">
        <v>2041</v>
      </c>
      <c r="J140" s="849">
        <v>4</v>
      </c>
      <c r="K140" s="849">
        <v>8188</v>
      </c>
      <c r="L140" s="849">
        <v>1</v>
      </c>
      <c r="M140" s="849">
        <v>2047</v>
      </c>
      <c r="N140" s="849">
        <v>5</v>
      </c>
      <c r="O140" s="849">
        <v>10335</v>
      </c>
      <c r="P140" s="837">
        <v>1.2622129946262823</v>
      </c>
      <c r="Q140" s="850">
        <v>2067</v>
      </c>
    </row>
    <row r="141" spans="1:17" ht="14.4" customHeight="1" x14ac:dyDescent="0.3">
      <c r="A141" s="831" t="s">
        <v>555</v>
      </c>
      <c r="B141" s="832" t="s">
        <v>2304</v>
      </c>
      <c r="C141" s="832" t="s">
        <v>2154</v>
      </c>
      <c r="D141" s="832" t="s">
        <v>2499</v>
      </c>
      <c r="E141" s="832" t="s">
        <v>2500</v>
      </c>
      <c r="F141" s="849"/>
      <c r="G141" s="849"/>
      <c r="H141" s="849"/>
      <c r="I141" s="849"/>
      <c r="J141" s="849"/>
      <c r="K141" s="849"/>
      <c r="L141" s="849"/>
      <c r="M141" s="849"/>
      <c r="N141" s="849">
        <v>2</v>
      </c>
      <c r="O141" s="849">
        <v>844</v>
      </c>
      <c r="P141" s="837"/>
      <c r="Q141" s="850">
        <v>422</v>
      </c>
    </row>
    <row r="142" spans="1:17" ht="14.4" customHeight="1" x14ac:dyDescent="0.3">
      <c r="A142" s="831" t="s">
        <v>555</v>
      </c>
      <c r="B142" s="832" t="s">
        <v>2304</v>
      </c>
      <c r="C142" s="832" t="s">
        <v>2154</v>
      </c>
      <c r="D142" s="832" t="s">
        <v>2501</v>
      </c>
      <c r="E142" s="832" t="s">
        <v>2502</v>
      </c>
      <c r="F142" s="849">
        <v>8</v>
      </c>
      <c r="G142" s="849">
        <v>15864</v>
      </c>
      <c r="H142" s="849">
        <v>1.3293112116641528</v>
      </c>
      <c r="I142" s="849">
        <v>1983</v>
      </c>
      <c r="J142" s="849">
        <v>6</v>
      </c>
      <c r="K142" s="849">
        <v>11934</v>
      </c>
      <c r="L142" s="849">
        <v>1</v>
      </c>
      <c r="M142" s="849">
        <v>1989</v>
      </c>
      <c r="N142" s="849">
        <v>7</v>
      </c>
      <c r="O142" s="849">
        <v>14077</v>
      </c>
      <c r="P142" s="837">
        <v>1.1795709736886208</v>
      </c>
      <c r="Q142" s="850">
        <v>2011</v>
      </c>
    </row>
    <row r="143" spans="1:17" ht="14.4" customHeight="1" x14ac:dyDescent="0.3">
      <c r="A143" s="831" t="s">
        <v>555</v>
      </c>
      <c r="B143" s="832" t="s">
        <v>2304</v>
      </c>
      <c r="C143" s="832" t="s">
        <v>2154</v>
      </c>
      <c r="D143" s="832" t="s">
        <v>2503</v>
      </c>
      <c r="E143" s="832" t="s">
        <v>2504</v>
      </c>
      <c r="F143" s="849">
        <v>5</v>
      </c>
      <c r="G143" s="849">
        <v>4185</v>
      </c>
      <c r="H143" s="849">
        <v>2.4940405244338497</v>
      </c>
      <c r="I143" s="849">
        <v>837</v>
      </c>
      <c r="J143" s="849">
        <v>2</v>
      </c>
      <c r="K143" s="849">
        <v>1678</v>
      </c>
      <c r="L143" s="849">
        <v>1</v>
      </c>
      <c r="M143" s="849">
        <v>839</v>
      </c>
      <c r="N143" s="849">
        <v>2</v>
      </c>
      <c r="O143" s="849">
        <v>1692</v>
      </c>
      <c r="P143" s="837">
        <v>1.0083432657926104</v>
      </c>
      <c r="Q143" s="850">
        <v>846</v>
      </c>
    </row>
    <row r="144" spans="1:17" ht="14.4" customHeight="1" x14ac:dyDescent="0.3">
      <c r="A144" s="831" t="s">
        <v>555</v>
      </c>
      <c r="B144" s="832" t="s">
        <v>2304</v>
      </c>
      <c r="C144" s="832" t="s">
        <v>2154</v>
      </c>
      <c r="D144" s="832" t="s">
        <v>2505</v>
      </c>
      <c r="E144" s="832" t="s">
        <v>2506</v>
      </c>
      <c r="F144" s="849">
        <v>12</v>
      </c>
      <c r="G144" s="849">
        <v>30012</v>
      </c>
      <c r="H144" s="849">
        <v>0.92123518939161397</v>
      </c>
      <c r="I144" s="849">
        <v>2501</v>
      </c>
      <c r="J144" s="849">
        <v>13</v>
      </c>
      <c r="K144" s="849">
        <v>32578</v>
      </c>
      <c r="L144" s="849">
        <v>1</v>
      </c>
      <c r="M144" s="849">
        <v>2506</v>
      </c>
      <c r="N144" s="849">
        <v>16</v>
      </c>
      <c r="O144" s="849">
        <v>40352</v>
      </c>
      <c r="P144" s="837">
        <v>1.2386272944932162</v>
      </c>
      <c r="Q144" s="850">
        <v>2522</v>
      </c>
    </row>
    <row r="145" spans="1:17" ht="14.4" customHeight="1" x14ac:dyDescent="0.3">
      <c r="A145" s="831" t="s">
        <v>555</v>
      </c>
      <c r="B145" s="832" t="s">
        <v>2304</v>
      </c>
      <c r="C145" s="832" t="s">
        <v>2154</v>
      </c>
      <c r="D145" s="832" t="s">
        <v>2507</v>
      </c>
      <c r="E145" s="832" t="s">
        <v>2508</v>
      </c>
      <c r="F145" s="849">
        <v>8</v>
      </c>
      <c r="G145" s="849">
        <v>10872</v>
      </c>
      <c r="H145" s="849">
        <v>3.9911894273127753</v>
      </c>
      <c r="I145" s="849">
        <v>1359</v>
      </c>
      <c r="J145" s="849">
        <v>2</v>
      </c>
      <c r="K145" s="849">
        <v>2724</v>
      </c>
      <c r="L145" s="849">
        <v>1</v>
      </c>
      <c r="M145" s="849">
        <v>1362</v>
      </c>
      <c r="N145" s="849">
        <v>7</v>
      </c>
      <c r="O145" s="849">
        <v>9618</v>
      </c>
      <c r="P145" s="837">
        <v>3.5308370044052864</v>
      </c>
      <c r="Q145" s="850">
        <v>1374</v>
      </c>
    </row>
    <row r="146" spans="1:17" ht="14.4" customHeight="1" x14ac:dyDescent="0.3">
      <c r="A146" s="831" t="s">
        <v>555</v>
      </c>
      <c r="B146" s="832" t="s">
        <v>2304</v>
      </c>
      <c r="C146" s="832" t="s">
        <v>2154</v>
      </c>
      <c r="D146" s="832" t="s">
        <v>2509</v>
      </c>
      <c r="E146" s="832" t="s">
        <v>2510</v>
      </c>
      <c r="F146" s="849"/>
      <c r="G146" s="849"/>
      <c r="H146" s="849"/>
      <c r="I146" s="849"/>
      <c r="J146" s="849"/>
      <c r="K146" s="849"/>
      <c r="L146" s="849"/>
      <c r="M146" s="849"/>
      <c r="N146" s="849">
        <v>1</v>
      </c>
      <c r="O146" s="849">
        <v>2853</v>
      </c>
      <c r="P146" s="837"/>
      <c r="Q146" s="850">
        <v>2853</v>
      </c>
    </row>
    <row r="147" spans="1:17" ht="14.4" customHeight="1" x14ac:dyDescent="0.3">
      <c r="A147" s="831" t="s">
        <v>555</v>
      </c>
      <c r="B147" s="832" t="s">
        <v>2304</v>
      </c>
      <c r="C147" s="832" t="s">
        <v>2154</v>
      </c>
      <c r="D147" s="832" t="s">
        <v>2511</v>
      </c>
      <c r="E147" s="832" t="s">
        <v>2512</v>
      </c>
      <c r="F147" s="849">
        <v>2</v>
      </c>
      <c r="G147" s="849">
        <v>1120</v>
      </c>
      <c r="H147" s="849">
        <v>0.99644128113879005</v>
      </c>
      <c r="I147" s="849">
        <v>560</v>
      </c>
      <c r="J147" s="849">
        <v>2</v>
      </c>
      <c r="K147" s="849">
        <v>1124</v>
      </c>
      <c r="L147" s="849">
        <v>1</v>
      </c>
      <c r="M147" s="849">
        <v>562</v>
      </c>
      <c r="N147" s="849">
        <v>2</v>
      </c>
      <c r="O147" s="849">
        <v>1136</v>
      </c>
      <c r="P147" s="837">
        <v>1.01067615658363</v>
      </c>
      <c r="Q147" s="850">
        <v>568</v>
      </c>
    </row>
    <row r="148" spans="1:17" ht="14.4" customHeight="1" x14ac:dyDescent="0.3">
      <c r="A148" s="831" t="s">
        <v>555</v>
      </c>
      <c r="B148" s="832" t="s">
        <v>2304</v>
      </c>
      <c r="C148" s="832" t="s">
        <v>2154</v>
      </c>
      <c r="D148" s="832" t="s">
        <v>2513</v>
      </c>
      <c r="E148" s="832" t="s">
        <v>2514</v>
      </c>
      <c r="F148" s="849"/>
      <c r="G148" s="849"/>
      <c r="H148" s="849"/>
      <c r="I148" s="849"/>
      <c r="J148" s="849">
        <v>1</v>
      </c>
      <c r="K148" s="849">
        <v>5753</v>
      </c>
      <c r="L148" s="849">
        <v>1</v>
      </c>
      <c r="M148" s="849">
        <v>5753</v>
      </c>
      <c r="N148" s="849"/>
      <c r="O148" s="849"/>
      <c r="P148" s="837"/>
      <c r="Q148" s="850"/>
    </row>
    <row r="149" spans="1:17" ht="14.4" customHeight="1" x14ac:dyDescent="0.3">
      <c r="A149" s="831" t="s">
        <v>555</v>
      </c>
      <c r="B149" s="832" t="s">
        <v>2304</v>
      </c>
      <c r="C149" s="832" t="s">
        <v>2154</v>
      </c>
      <c r="D149" s="832" t="s">
        <v>2515</v>
      </c>
      <c r="E149" s="832" t="s">
        <v>2516</v>
      </c>
      <c r="F149" s="849"/>
      <c r="G149" s="849"/>
      <c r="H149" s="849"/>
      <c r="I149" s="849"/>
      <c r="J149" s="849">
        <v>2</v>
      </c>
      <c r="K149" s="849">
        <v>10950</v>
      </c>
      <c r="L149" s="849">
        <v>1</v>
      </c>
      <c r="M149" s="849">
        <v>5475</v>
      </c>
      <c r="N149" s="849"/>
      <c r="O149" s="849"/>
      <c r="P149" s="837"/>
      <c r="Q149" s="850"/>
    </row>
    <row r="150" spans="1:17" ht="14.4" customHeight="1" x14ac:dyDescent="0.3">
      <c r="A150" s="831" t="s">
        <v>555</v>
      </c>
      <c r="B150" s="832" t="s">
        <v>2304</v>
      </c>
      <c r="C150" s="832" t="s">
        <v>2154</v>
      </c>
      <c r="D150" s="832" t="s">
        <v>2517</v>
      </c>
      <c r="E150" s="832" t="s">
        <v>2518</v>
      </c>
      <c r="F150" s="849">
        <v>1</v>
      </c>
      <c r="G150" s="849">
        <v>1780</v>
      </c>
      <c r="H150" s="849"/>
      <c r="I150" s="849">
        <v>1780</v>
      </c>
      <c r="J150" s="849"/>
      <c r="K150" s="849"/>
      <c r="L150" s="849"/>
      <c r="M150" s="849"/>
      <c r="N150" s="849">
        <v>2</v>
      </c>
      <c r="O150" s="849">
        <v>3588</v>
      </c>
      <c r="P150" s="837"/>
      <c r="Q150" s="850">
        <v>1794</v>
      </c>
    </row>
    <row r="151" spans="1:17" ht="14.4" customHeight="1" x14ac:dyDescent="0.3">
      <c r="A151" s="831" t="s">
        <v>555</v>
      </c>
      <c r="B151" s="832" t="s">
        <v>2304</v>
      </c>
      <c r="C151" s="832" t="s">
        <v>2154</v>
      </c>
      <c r="D151" s="832" t="s">
        <v>2519</v>
      </c>
      <c r="E151" s="832" t="s">
        <v>2520</v>
      </c>
      <c r="F151" s="849"/>
      <c r="G151" s="849"/>
      <c r="H151" s="849"/>
      <c r="I151" s="849"/>
      <c r="J151" s="849">
        <v>1</v>
      </c>
      <c r="K151" s="849">
        <v>164</v>
      </c>
      <c r="L151" s="849">
        <v>1</v>
      </c>
      <c r="M151" s="849">
        <v>164</v>
      </c>
      <c r="N151" s="849">
        <v>1</v>
      </c>
      <c r="O151" s="849">
        <v>164</v>
      </c>
      <c r="P151" s="837">
        <v>1</v>
      </c>
      <c r="Q151" s="850">
        <v>164</v>
      </c>
    </row>
    <row r="152" spans="1:17" ht="14.4" customHeight="1" x14ac:dyDescent="0.3">
      <c r="A152" s="831" t="s">
        <v>555</v>
      </c>
      <c r="B152" s="832" t="s">
        <v>2304</v>
      </c>
      <c r="C152" s="832" t="s">
        <v>2154</v>
      </c>
      <c r="D152" s="832" t="s">
        <v>2521</v>
      </c>
      <c r="E152" s="832" t="s">
        <v>2522</v>
      </c>
      <c r="F152" s="849"/>
      <c r="G152" s="849"/>
      <c r="H152" s="849"/>
      <c r="I152" s="849"/>
      <c r="J152" s="849">
        <v>2</v>
      </c>
      <c r="K152" s="849">
        <v>4382</v>
      </c>
      <c r="L152" s="849">
        <v>1</v>
      </c>
      <c r="M152" s="849">
        <v>2191</v>
      </c>
      <c r="N152" s="849"/>
      <c r="O152" s="849"/>
      <c r="P152" s="837"/>
      <c r="Q152" s="850"/>
    </row>
    <row r="153" spans="1:17" ht="14.4" customHeight="1" x14ac:dyDescent="0.3">
      <c r="A153" s="831" t="s">
        <v>555</v>
      </c>
      <c r="B153" s="832" t="s">
        <v>2304</v>
      </c>
      <c r="C153" s="832" t="s">
        <v>2154</v>
      </c>
      <c r="D153" s="832" t="s">
        <v>2523</v>
      </c>
      <c r="E153" s="832" t="s">
        <v>2524</v>
      </c>
      <c r="F153" s="849">
        <v>7</v>
      </c>
      <c r="G153" s="849">
        <v>2002</v>
      </c>
      <c r="H153" s="849"/>
      <c r="I153" s="849">
        <v>286</v>
      </c>
      <c r="J153" s="849"/>
      <c r="K153" s="849"/>
      <c r="L153" s="849"/>
      <c r="M153" s="849"/>
      <c r="N153" s="849">
        <v>4</v>
      </c>
      <c r="O153" s="849">
        <v>1160</v>
      </c>
      <c r="P153" s="837"/>
      <c r="Q153" s="850">
        <v>290</v>
      </c>
    </row>
    <row r="154" spans="1:17" ht="14.4" customHeight="1" x14ac:dyDescent="0.3">
      <c r="A154" s="831" t="s">
        <v>555</v>
      </c>
      <c r="B154" s="832" t="s">
        <v>2304</v>
      </c>
      <c r="C154" s="832" t="s">
        <v>2154</v>
      </c>
      <c r="D154" s="832" t="s">
        <v>2525</v>
      </c>
      <c r="E154" s="832" t="s">
        <v>2526</v>
      </c>
      <c r="F154" s="849">
        <v>4</v>
      </c>
      <c r="G154" s="849">
        <v>2884</v>
      </c>
      <c r="H154" s="849">
        <v>0.99723374827109268</v>
      </c>
      <c r="I154" s="849">
        <v>721</v>
      </c>
      <c r="J154" s="849">
        <v>4</v>
      </c>
      <c r="K154" s="849">
        <v>2892</v>
      </c>
      <c r="L154" s="849">
        <v>1</v>
      </c>
      <c r="M154" s="849">
        <v>723</v>
      </c>
      <c r="N154" s="849">
        <v>1</v>
      </c>
      <c r="O154" s="849">
        <v>728</v>
      </c>
      <c r="P154" s="837">
        <v>0.25172890733056708</v>
      </c>
      <c r="Q154" s="850">
        <v>728</v>
      </c>
    </row>
    <row r="155" spans="1:17" ht="14.4" customHeight="1" x14ac:dyDescent="0.3">
      <c r="A155" s="831" t="s">
        <v>555</v>
      </c>
      <c r="B155" s="832" t="s">
        <v>2304</v>
      </c>
      <c r="C155" s="832" t="s">
        <v>2154</v>
      </c>
      <c r="D155" s="832" t="s">
        <v>2527</v>
      </c>
      <c r="E155" s="832" t="s">
        <v>2528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6200</v>
      </c>
      <c r="P155" s="837"/>
      <c r="Q155" s="850">
        <v>6200</v>
      </c>
    </row>
    <row r="156" spans="1:17" ht="14.4" customHeight="1" x14ac:dyDescent="0.3">
      <c r="A156" s="831" t="s">
        <v>555</v>
      </c>
      <c r="B156" s="832" t="s">
        <v>2304</v>
      </c>
      <c r="C156" s="832" t="s">
        <v>2154</v>
      </c>
      <c r="D156" s="832" t="s">
        <v>2529</v>
      </c>
      <c r="E156" s="832" t="s">
        <v>2530</v>
      </c>
      <c r="F156" s="849">
        <v>3</v>
      </c>
      <c r="G156" s="849">
        <v>9237</v>
      </c>
      <c r="H156" s="849"/>
      <c r="I156" s="849">
        <v>3079</v>
      </c>
      <c r="J156" s="849"/>
      <c r="K156" s="849"/>
      <c r="L156" s="849"/>
      <c r="M156" s="849"/>
      <c r="N156" s="849">
        <v>1</v>
      </c>
      <c r="O156" s="849">
        <v>3110</v>
      </c>
      <c r="P156" s="837"/>
      <c r="Q156" s="850">
        <v>3110</v>
      </c>
    </row>
    <row r="157" spans="1:17" ht="14.4" customHeight="1" x14ac:dyDescent="0.3">
      <c r="A157" s="831" t="s">
        <v>555</v>
      </c>
      <c r="B157" s="832" t="s">
        <v>2304</v>
      </c>
      <c r="C157" s="832" t="s">
        <v>2154</v>
      </c>
      <c r="D157" s="832" t="s">
        <v>2531</v>
      </c>
      <c r="E157" s="832" t="s">
        <v>2532</v>
      </c>
      <c r="F157" s="849">
        <v>0</v>
      </c>
      <c r="G157" s="849">
        <v>0</v>
      </c>
      <c r="H157" s="849"/>
      <c r="I157" s="849"/>
      <c r="J157" s="849">
        <v>0</v>
      </c>
      <c r="K157" s="849">
        <v>0</v>
      </c>
      <c r="L157" s="849"/>
      <c r="M157" s="849"/>
      <c r="N157" s="849">
        <v>0</v>
      </c>
      <c r="O157" s="849">
        <v>0</v>
      </c>
      <c r="P157" s="837"/>
      <c r="Q157" s="850"/>
    </row>
    <row r="158" spans="1:17" ht="14.4" customHeight="1" x14ac:dyDescent="0.3">
      <c r="A158" s="831" t="s">
        <v>555</v>
      </c>
      <c r="B158" s="832" t="s">
        <v>2304</v>
      </c>
      <c r="C158" s="832" t="s">
        <v>2154</v>
      </c>
      <c r="D158" s="832" t="s">
        <v>2533</v>
      </c>
      <c r="E158" s="832" t="s">
        <v>2534</v>
      </c>
      <c r="F158" s="849">
        <v>70</v>
      </c>
      <c r="G158" s="849">
        <v>0</v>
      </c>
      <c r="H158" s="849"/>
      <c r="I158" s="849">
        <v>0</v>
      </c>
      <c r="J158" s="849">
        <v>125</v>
      </c>
      <c r="K158" s="849">
        <v>0</v>
      </c>
      <c r="L158" s="849"/>
      <c r="M158" s="849">
        <v>0</v>
      </c>
      <c r="N158" s="849">
        <v>83</v>
      </c>
      <c r="O158" s="849">
        <v>0</v>
      </c>
      <c r="P158" s="837"/>
      <c r="Q158" s="850">
        <v>0</v>
      </c>
    </row>
    <row r="159" spans="1:17" ht="14.4" customHeight="1" x14ac:dyDescent="0.3">
      <c r="A159" s="831" t="s">
        <v>555</v>
      </c>
      <c r="B159" s="832" t="s">
        <v>2304</v>
      </c>
      <c r="C159" s="832" t="s">
        <v>2154</v>
      </c>
      <c r="D159" s="832" t="s">
        <v>2535</v>
      </c>
      <c r="E159" s="832" t="s">
        <v>2536</v>
      </c>
      <c r="F159" s="849">
        <v>20</v>
      </c>
      <c r="G159" s="849">
        <v>0</v>
      </c>
      <c r="H159" s="849"/>
      <c r="I159" s="849">
        <v>0</v>
      </c>
      <c r="J159" s="849">
        <v>16</v>
      </c>
      <c r="K159" s="849">
        <v>0</v>
      </c>
      <c r="L159" s="849"/>
      <c r="M159" s="849">
        <v>0</v>
      </c>
      <c r="N159" s="849">
        <v>16</v>
      </c>
      <c r="O159" s="849">
        <v>0</v>
      </c>
      <c r="P159" s="837"/>
      <c r="Q159" s="850">
        <v>0</v>
      </c>
    </row>
    <row r="160" spans="1:17" ht="14.4" customHeight="1" x14ac:dyDescent="0.3">
      <c r="A160" s="831" t="s">
        <v>555</v>
      </c>
      <c r="B160" s="832" t="s">
        <v>2304</v>
      </c>
      <c r="C160" s="832" t="s">
        <v>2154</v>
      </c>
      <c r="D160" s="832" t="s">
        <v>2277</v>
      </c>
      <c r="E160" s="832" t="s">
        <v>2278</v>
      </c>
      <c r="F160" s="849">
        <v>27</v>
      </c>
      <c r="G160" s="849">
        <v>2322</v>
      </c>
      <c r="H160" s="849">
        <v>1.0384615384615385</v>
      </c>
      <c r="I160" s="849">
        <v>86</v>
      </c>
      <c r="J160" s="849">
        <v>26</v>
      </c>
      <c r="K160" s="849">
        <v>2236</v>
      </c>
      <c r="L160" s="849">
        <v>1</v>
      </c>
      <c r="M160" s="849">
        <v>86</v>
      </c>
      <c r="N160" s="849">
        <v>22</v>
      </c>
      <c r="O160" s="849">
        <v>1914</v>
      </c>
      <c r="P160" s="837">
        <v>0.85599284436493739</v>
      </c>
      <c r="Q160" s="850">
        <v>87</v>
      </c>
    </row>
    <row r="161" spans="1:17" ht="14.4" customHeight="1" x14ac:dyDescent="0.3">
      <c r="A161" s="831" t="s">
        <v>555</v>
      </c>
      <c r="B161" s="832" t="s">
        <v>2304</v>
      </c>
      <c r="C161" s="832" t="s">
        <v>2154</v>
      </c>
      <c r="D161" s="832" t="s">
        <v>2537</v>
      </c>
      <c r="E161" s="832" t="s">
        <v>2538</v>
      </c>
      <c r="F161" s="849">
        <v>1065</v>
      </c>
      <c r="G161" s="849">
        <v>1147949</v>
      </c>
      <c r="H161" s="849">
        <v>1.0264097667049352</v>
      </c>
      <c r="I161" s="849">
        <v>1077.8863849765257</v>
      </c>
      <c r="J161" s="849">
        <v>1033</v>
      </c>
      <c r="K161" s="849">
        <v>1118412</v>
      </c>
      <c r="L161" s="849">
        <v>1</v>
      </c>
      <c r="M161" s="849">
        <v>1082.6834462729912</v>
      </c>
      <c r="N161" s="849">
        <v>1019</v>
      </c>
      <c r="O161" s="849">
        <v>1121794</v>
      </c>
      <c r="P161" s="837">
        <v>1.003023930358401</v>
      </c>
      <c r="Q161" s="850">
        <v>1100.8773307163885</v>
      </c>
    </row>
    <row r="162" spans="1:17" ht="14.4" customHeight="1" x14ac:dyDescent="0.3">
      <c r="A162" s="831" t="s">
        <v>555</v>
      </c>
      <c r="B162" s="832" t="s">
        <v>2304</v>
      </c>
      <c r="C162" s="832" t="s">
        <v>2154</v>
      </c>
      <c r="D162" s="832" t="s">
        <v>2539</v>
      </c>
      <c r="E162" s="832" t="s">
        <v>2540</v>
      </c>
      <c r="F162" s="849">
        <v>7</v>
      </c>
      <c r="G162" s="849">
        <v>0</v>
      </c>
      <c r="H162" s="849"/>
      <c r="I162" s="849">
        <v>0</v>
      </c>
      <c r="J162" s="849">
        <v>1</v>
      </c>
      <c r="K162" s="849">
        <v>0</v>
      </c>
      <c r="L162" s="849"/>
      <c r="M162" s="849">
        <v>0</v>
      </c>
      <c r="N162" s="849">
        <v>6</v>
      </c>
      <c r="O162" s="849">
        <v>0</v>
      </c>
      <c r="P162" s="837"/>
      <c r="Q162" s="850">
        <v>0</v>
      </c>
    </row>
    <row r="163" spans="1:17" ht="14.4" customHeight="1" x14ac:dyDescent="0.3">
      <c r="A163" s="831" t="s">
        <v>555</v>
      </c>
      <c r="B163" s="832" t="s">
        <v>2304</v>
      </c>
      <c r="C163" s="832" t="s">
        <v>2154</v>
      </c>
      <c r="D163" s="832" t="s">
        <v>2541</v>
      </c>
      <c r="E163" s="832" t="s">
        <v>2542</v>
      </c>
      <c r="F163" s="849">
        <v>1</v>
      </c>
      <c r="G163" s="849">
        <v>1962</v>
      </c>
      <c r="H163" s="849">
        <v>0.33248601931875954</v>
      </c>
      <c r="I163" s="849">
        <v>1962</v>
      </c>
      <c r="J163" s="849">
        <v>3</v>
      </c>
      <c r="K163" s="849">
        <v>5901</v>
      </c>
      <c r="L163" s="849">
        <v>1</v>
      </c>
      <c r="M163" s="849">
        <v>1967</v>
      </c>
      <c r="N163" s="849">
        <v>4</v>
      </c>
      <c r="O163" s="849">
        <v>7932</v>
      </c>
      <c r="P163" s="837">
        <v>1.344178952719878</v>
      </c>
      <c r="Q163" s="850">
        <v>1983</v>
      </c>
    </row>
    <row r="164" spans="1:17" ht="14.4" customHeight="1" x14ac:dyDescent="0.3">
      <c r="A164" s="831" t="s">
        <v>555</v>
      </c>
      <c r="B164" s="832" t="s">
        <v>2304</v>
      </c>
      <c r="C164" s="832" t="s">
        <v>2154</v>
      </c>
      <c r="D164" s="832" t="s">
        <v>2543</v>
      </c>
      <c r="E164" s="832" t="s">
        <v>2544</v>
      </c>
      <c r="F164" s="849">
        <v>4</v>
      </c>
      <c r="G164" s="849">
        <v>2864</v>
      </c>
      <c r="H164" s="849">
        <v>0.66573686657368669</v>
      </c>
      <c r="I164" s="849">
        <v>716</v>
      </c>
      <c r="J164" s="849">
        <v>6</v>
      </c>
      <c r="K164" s="849">
        <v>4302</v>
      </c>
      <c r="L164" s="849">
        <v>1</v>
      </c>
      <c r="M164" s="849">
        <v>717</v>
      </c>
      <c r="N164" s="849">
        <v>5</v>
      </c>
      <c r="O164" s="849">
        <v>3610</v>
      </c>
      <c r="P164" s="837">
        <v>0.83914458391445834</v>
      </c>
      <c r="Q164" s="850">
        <v>722</v>
      </c>
    </row>
    <row r="165" spans="1:17" ht="14.4" customHeight="1" x14ac:dyDescent="0.3">
      <c r="A165" s="831" t="s">
        <v>555</v>
      </c>
      <c r="B165" s="832" t="s">
        <v>2304</v>
      </c>
      <c r="C165" s="832" t="s">
        <v>2154</v>
      </c>
      <c r="D165" s="832" t="s">
        <v>2545</v>
      </c>
      <c r="E165" s="832" t="s">
        <v>2546</v>
      </c>
      <c r="F165" s="849">
        <v>3</v>
      </c>
      <c r="G165" s="849">
        <v>9087</v>
      </c>
      <c r="H165" s="849">
        <v>2.9940691927512355</v>
      </c>
      <c r="I165" s="849">
        <v>3029</v>
      </c>
      <c r="J165" s="849">
        <v>1</v>
      </c>
      <c r="K165" s="849">
        <v>3035</v>
      </c>
      <c r="L165" s="849">
        <v>1</v>
      </c>
      <c r="M165" s="849">
        <v>3035</v>
      </c>
      <c r="N165" s="849">
        <v>2</v>
      </c>
      <c r="O165" s="849">
        <v>6114</v>
      </c>
      <c r="P165" s="837">
        <v>2.0144975288303129</v>
      </c>
      <c r="Q165" s="850">
        <v>3057</v>
      </c>
    </row>
    <row r="166" spans="1:17" ht="14.4" customHeight="1" x14ac:dyDescent="0.3">
      <c r="A166" s="831" t="s">
        <v>555</v>
      </c>
      <c r="B166" s="832" t="s">
        <v>2304</v>
      </c>
      <c r="C166" s="832" t="s">
        <v>2154</v>
      </c>
      <c r="D166" s="832" t="s">
        <v>2547</v>
      </c>
      <c r="E166" s="832" t="s">
        <v>2548</v>
      </c>
      <c r="F166" s="849">
        <v>1</v>
      </c>
      <c r="G166" s="849">
        <v>2762</v>
      </c>
      <c r="H166" s="849">
        <v>0.24972875226039784</v>
      </c>
      <c r="I166" s="849">
        <v>2762</v>
      </c>
      <c r="J166" s="849">
        <v>4</v>
      </c>
      <c r="K166" s="849">
        <v>11060</v>
      </c>
      <c r="L166" s="849">
        <v>1</v>
      </c>
      <c r="M166" s="849">
        <v>2765</v>
      </c>
      <c r="N166" s="849">
        <v>1</v>
      </c>
      <c r="O166" s="849">
        <v>2777</v>
      </c>
      <c r="P166" s="837">
        <v>0.25108499095840869</v>
      </c>
      <c r="Q166" s="850">
        <v>2777</v>
      </c>
    </row>
    <row r="167" spans="1:17" ht="14.4" customHeight="1" x14ac:dyDescent="0.3">
      <c r="A167" s="831" t="s">
        <v>555</v>
      </c>
      <c r="B167" s="832" t="s">
        <v>2304</v>
      </c>
      <c r="C167" s="832" t="s">
        <v>2154</v>
      </c>
      <c r="D167" s="832" t="s">
        <v>2549</v>
      </c>
      <c r="E167" s="832" t="s">
        <v>2550</v>
      </c>
      <c r="F167" s="849">
        <v>1</v>
      </c>
      <c r="G167" s="849">
        <v>2624</v>
      </c>
      <c r="H167" s="849">
        <v>0.19946788293424553</v>
      </c>
      <c r="I167" s="849">
        <v>2624</v>
      </c>
      <c r="J167" s="849">
        <v>5</v>
      </c>
      <c r="K167" s="849">
        <v>13155</v>
      </c>
      <c r="L167" s="849">
        <v>1</v>
      </c>
      <c r="M167" s="849">
        <v>2631</v>
      </c>
      <c r="N167" s="849">
        <v>4</v>
      </c>
      <c r="O167" s="849">
        <v>10624</v>
      </c>
      <c r="P167" s="837">
        <v>0.80760167236792091</v>
      </c>
      <c r="Q167" s="850">
        <v>2656</v>
      </c>
    </row>
    <row r="168" spans="1:17" ht="14.4" customHeight="1" x14ac:dyDescent="0.3">
      <c r="A168" s="831" t="s">
        <v>555</v>
      </c>
      <c r="B168" s="832" t="s">
        <v>2304</v>
      </c>
      <c r="C168" s="832" t="s">
        <v>2154</v>
      </c>
      <c r="D168" s="832" t="s">
        <v>2551</v>
      </c>
      <c r="E168" s="832" t="s">
        <v>2552</v>
      </c>
      <c r="F168" s="849">
        <v>2</v>
      </c>
      <c r="G168" s="849">
        <v>11148</v>
      </c>
      <c r="H168" s="849">
        <v>1.9942754919499106</v>
      </c>
      <c r="I168" s="849">
        <v>5574</v>
      </c>
      <c r="J168" s="849">
        <v>1</v>
      </c>
      <c r="K168" s="849">
        <v>5590</v>
      </c>
      <c r="L168" s="849">
        <v>1</v>
      </c>
      <c r="M168" s="849">
        <v>5590</v>
      </c>
      <c r="N168" s="849"/>
      <c r="O168" s="849"/>
      <c r="P168" s="837"/>
      <c r="Q168" s="850"/>
    </row>
    <row r="169" spans="1:17" ht="14.4" customHeight="1" x14ac:dyDescent="0.3">
      <c r="A169" s="831" t="s">
        <v>555</v>
      </c>
      <c r="B169" s="832" t="s">
        <v>2304</v>
      </c>
      <c r="C169" s="832" t="s">
        <v>2154</v>
      </c>
      <c r="D169" s="832" t="s">
        <v>2553</v>
      </c>
      <c r="E169" s="832" t="s">
        <v>2554</v>
      </c>
      <c r="F169" s="849">
        <v>10</v>
      </c>
      <c r="G169" s="849">
        <v>23450</v>
      </c>
      <c r="H169" s="849">
        <v>1.9940476190476191</v>
      </c>
      <c r="I169" s="849">
        <v>2345</v>
      </c>
      <c r="J169" s="849">
        <v>5</v>
      </c>
      <c r="K169" s="849">
        <v>11760</v>
      </c>
      <c r="L169" s="849">
        <v>1</v>
      </c>
      <c r="M169" s="849">
        <v>2352</v>
      </c>
      <c r="N169" s="849">
        <v>12</v>
      </c>
      <c r="O169" s="849">
        <v>28512</v>
      </c>
      <c r="P169" s="837">
        <v>2.4244897959183676</v>
      </c>
      <c r="Q169" s="850">
        <v>2376</v>
      </c>
    </row>
    <row r="170" spans="1:17" ht="14.4" customHeight="1" x14ac:dyDescent="0.3">
      <c r="A170" s="831" t="s">
        <v>555</v>
      </c>
      <c r="B170" s="832" t="s">
        <v>2304</v>
      </c>
      <c r="C170" s="832" t="s">
        <v>2154</v>
      </c>
      <c r="D170" s="832" t="s">
        <v>2287</v>
      </c>
      <c r="E170" s="832" t="s">
        <v>2288</v>
      </c>
      <c r="F170" s="849">
        <v>1</v>
      </c>
      <c r="G170" s="849">
        <v>334</v>
      </c>
      <c r="H170" s="849"/>
      <c r="I170" s="849">
        <v>334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555</v>
      </c>
      <c r="B171" s="832" t="s">
        <v>2304</v>
      </c>
      <c r="C171" s="832" t="s">
        <v>2154</v>
      </c>
      <c r="D171" s="832" t="s">
        <v>2555</v>
      </c>
      <c r="E171" s="832" t="s">
        <v>2556</v>
      </c>
      <c r="F171" s="849">
        <v>271</v>
      </c>
      <c r="G171" s="849">
        <v>101083</v>
      </c>
      <c r="H171" s="849">
        <v>0.94173490967699858</v>
      </c>
      <c r="I171" s="849">
        <v>373</v>
      </c>
      <c r="J171" s="849">
        <v>287</v>
      </c>
      <c r="K171" s="849">
        <v>107337</v>
      </c>
      <c r="L171" s="849">
        <v>1</v>
      </c>
      <c r="M171" s="849">
        <v>373.9965156794425</v>
      </c>
      <c r="N171" s="849">
        <v>295</v>
      </c>
      <c r="O171" s="849">
        <v>110920</v>
      </c>
      <c r="P171" s="837">
        <v>1.0333808472381378</v>
      </c>
      <c r="Q171" s="850">
        <v>376</v>
      </c>
    </row>
    <row r="172" spans="1:17" ht="14.4" customHeight="1" x14ac:dyDescent="0.3">
      <c r="A172" s="831" t="s">
        <v>555</v>
      </c>
      <c r="B172" s="832" t="s">
        <v>2304</v>
      </c>
      <c r="C172" s="832" t="s">
        <v>2154</v>
      </c>
      <c r="D172" s="832" t="s">
        <v>2557</v>
      </c>
      <c r="E172" s="832" t="s">
        <v>2558</v>
      </c>
      <c r="F172" s="849">
        <v>4</v>
      </c>
      <c r="G172" s="849">
        <v>5724</v>
      </c>
      <c r="H172" s="849">
        <v>1.3305439330543933</v>
      </c>
      <c r="I172" s="849">
        <v>1431</v>
      </c>
      <c r="J172" s="849">
        <v>3</v>
      </c>
      <c r="K172" s="849">
        <v>4302</v>
      </c>
      <c r="L172" s="849">
        <v>1</v>
      </c>
      <c r="M172" s="849">
        <v>1434</v>
      </c>
      <c r="N172" s="849">
        <v>2</v>
      </c>
      <c r="O172" s="849">
        <v>2890</v>
      </c>
      <c r="P172" s="837">
        <v>0.67178056717805668</v>
      </c>
      <c r="Q172" s="850">
        <v>1445</v>
      </c>
    </row>
    <row r="173" spans="1:17" ht="14.4" customHeight="1" x14ac:dyDescent="0.3">
      <c r="A173" s="831" t="s">
        <v>555</v>
      </c>
      <c r="B173" s="832" t="s">
        <v>2304</v>
      </c>
      <c r="C173" s="832" t="s">
        <v>2154</v>
      </c>
      <c r="D173" s="832" t="s">
        <v>2559</v>
      </c>
      <c r="E173" s="832" t="s">
        <v>2560</v>
      </c>
      <c r="F173" s="849">
        <v>50</v>
      </c>
      <c r="G173" s="849">
        <v>128200</v>
      </c>
      <c r="H173" s="849">
        <v>1.347672059457357</v>
      </c>
      <c r="I173" s="849">
        <v>2564</v>
      </c>
      <c r="J173" s="849">
        <v>37</v>
      </c>
      <c r="K173" s="849">
        <v>95127</v>
      </c>
      <c r="L173" s="849">
        <v>1</v>
      </c>
      <c r="M173" s="849">
        <v>2571</v>
      </c>
      <c r="N173" s="849">
        <v>61</v>
      </c>
      <c r="O173" s="849">
        <v>158356</v>
      </c>
      <c r="P173" s="837">
        <v>1.6646798490439096</v>
      </c>
      <c r="Q173" s="850">
        <v>2596</v>
      </c>
    </row>
    <row r="174" spans="1:17" ht="14.4" customHeight="1" x14ac:dyDescent="0.3">
      <c r="A174" s="831" t="s">
        <v>555</v>
      </c>
      <c r="B174" s="832" t="s">
        <v>2304</v>
      </c>
      <c r="C174" s="832" t="s">
        <v>2154</v>
      </c>
      <c r="D174" s="832" t="s">
        <v>2561</v>
      </c>
      <c r="E174" s="832" t="s">
        <v>2562</v>
      </c>
      <c r="F174" s="849"/>
      <c r="G174" s="849"/>
      <c r="H174" s="849"/>
      <c r="I174" s="849"/>
      <c r="J174" s="849">
        <v>3</v>
      </c>
      <c r="K174" s="849">
        <v>14550</v>
      </c>
      <c r="L174" s="849">
        <v>1</v>
      </c>
      <c r="M174" s="849">
        <v>4850</v>
      </c>
      <c r="N174" s="849">
        <v>1</v>
      </c>
      <c r="O174" s="849">
        <v>4898</v>
      </c>
      <c r="P174" s="837">
        <v>0.3366323024054983</v>
      </c>
      <c r="Q174" s="850">
        <v>4898</v>
      </c>
    </row>
    <row r="175" spans="1:17" ht="14.4" customHeight="1" x14ac:dyDescent="0.3">
      <c r="A175" s="831" t="s">
        <v>555</v>
      </c>
      <c r="B175" s="832" t="s">
        <v>2304</v>
      </c>
      <c r="C175" s="832" t="s">
        <v>2154</v>
      </c>
      <c r="D175" s="832" t="s">
        <v>2563</v>
      </c>
      <c r="E175" s="832" t="s">
        <v>2564</v>
      </c>
      <c r="F175" s="849">
        <v>8</v>
      </c>
      <c r="G175" s="849">
        <v>43384</v>
      </c>
      <c r="H175" s="849">
        <v>1.9944832659065832</v>
      </c>
      <c r="I175" s="849">
        <v>5423</v>
      </c>
      <c r="J175" s="849">
        <v>4</v>
      </c>
      <c r="K175" s="849">
        <v>21752</v>
      </c>
      <c r="L175" s="849">
        <v>1</v>
      </c>
      <c r="M175" s="849">
        <v>5438</v>
      </c>
      <c r="N175" s="849">
        <v>11</v>
      </c>
      <c r="O175" s="849">
        <v>60346</v>
      </c>
      <c r="P175" s="837">
        <v>2.7742736300110336</v>
      </c>
      <c r="Q175" s="850">
        <v>5486</v>
      </c>
    </row>
    <row r="176" spans="1:17" ht="14.4" customHeight="1" x14ac:dyDescent="0.3">
      <c r="A176" s="831" t="s">
        <v>555</v>
      </c>
      <c r="B176" s="832" t="s">
        <v>2304</v>
      </c>
      <c r="C176" s="832" t="s">
        <v>2154</v>
      </c>
      <c r="D176" s="832" t="s">
        <v>2565</v>
      </c>
      <c r="E176" s="832" t="s">
        <v>2566</v>
      </c>
      <c r="F176" s="849"/>
      <c r="G176" s="849"/>
      <c r="H176" s="849"/>
      <c r="I176" s="849"/>
      <c r="J176" s="849">
        <v>2</v>
      </c>
      <c r="K176" s="849">
        <v>6260</v>
      </c>
      <c r="L176" s="849">
        <v>1</v>
      </c>
      <c r="M176" s="849">
        <v>3130</v>
      </c>
      <c r="N176" s="849">
        <v>2</v>
      </c>
      <c r="O176" s="849">
        <v>6326</v>
      </c>
      <c r="P176" s="837">
        <v>1.0105431309904154</v>
      </c>
      <c r="Q176" s="850">
        <v>3163</v>
      </c>
    </row>
    <row r="177" spans="1:17" ht="14.4" customHeight="1" x14ac:dyDescent="0.3">
      <c r="A177" s="831" t="s">
        <v>555</v>
      </c>
      <c r="B177" s="832" t="s">
        <v>2304</v>
      </c>
      <c r="C177" s="832" t="s">
        <v>2154</v>
      </c>
      <c r="D177" s="832" t="s">
        <v>2567</v>
      </c>
      <c r="E177" s="832" t="s">
        <v>2568</v>
      </c>
      <c r="F177" s="849">
        <v>1</v>
      </c>
      <c r="G177" s="849">
        <v>1329</v>
      </c>
      <c r="H177" s="849"/>
      <c r="I177" s="849">
        <v>1329</v>
      </c>
      <c r="J177" s="849"/>
      <c r="K177" s="849"/>
      <c r="L177" s="849"/>
      <c r="M177" s="849"/>
      <c r="N177" s="849"/>
      <c r="O177" s="849"/>
      <c r="P177" s="837"/>
      <c r="Q177" s="850"/>
    </row>
    <row r="178" spans="1:17" ht="14.4" customHeight="1" x14ac:dyDescent="0.3">
      <c r="A178" s="831" t="s">
        <v>555</v>
      </c>
      <c r="B178" s="832" t="s">
        <v>2304</v>
      </c>
      <c r="C178" s="832" t="s">
        <v>2154</v>
      </c>
      <c r="D178" s="832" t="s">
        <v>2569</v>
      </c>
      <c r="E178" s="832" t="s">
        <v>2570</v>
      </c>
      <c r="F178" s="849">
        <v>10</v>
      </c>
      <c r="G178" s="849">
        <v>6450</v>
      </c>
      <c r="H178" s="849">
        <v>4.9845440494590418</v>
      </c>
      <c r="I178" s="849">
        <v>645</v>
      </c>
      <c r="J178" s="849">
        <v>2</v>
      </c>
      <c r="K178" s="849">
        <v>1294</v>
      </c>
      <c r="L178" s="849">
        <v>1</v>
      </c>
      <c r="M178" s="849">
        <v>647</v>
      </c>
      <c r="N178" s="849">
        <v>5</v>
      </c>
      <c r="O178" s="849">
        <v>3265</v>
      </c>
      <c r="P178" s="837">
        <v>2.5231839258114372</v>
      </c>
      <c r="Q178" s="850">
        <v>653</v>
      </c>
    </row>
    <row r="179" spans="1:17" ht="14.4" customHeight="1" x14ac:dyDescent="0.3">
      <c r="A179" s="831" t="s">
        <v>555</v>
      </c>
      <c r="B179" s="832" t="s">
        <v>2304</v>
      </c>
      <c r="C179" s="832" t="s">
        <v>2154</v>
      </c>
      <c r="D179" s="832" t="s">
        <v>2571</v>
      </c>
      <c r="E179" s="832" t="s">
        <v>2572</v>
      </c>
      <c r="F179" s="849">
        <v>12</v>
      </c>
      <c r="G179" s="849">
        <v>18588</v>
      </c>
      <c r="H179" s="849">
        <v>1.329043329043329</v>
      </c>
      <c r="I179" s="849">
        <v>1549</v>
      </c>
      <c r="J179" s="849">
        <v>9</v>
      </c>
      <c r="K179" s="849">
        <v>13986</v>
      </c>
      <c r="L179" s="849">
        <v>1</v>
      </c>
      <c r="M179" s="849">
        <v>1554</v>
      </c>
      <c r="N179" s="849">
        <v>7</v>
      </c>
      <c r="O179" s="849">
        <v>10990</v>
      </c>
      <c r="P179" s="837">
        <v>0.78578578578578584</v>
      </c>
      <c r="Q179" s="850">
        <v>1570</v>
      </c>
    </row>
    <row r="180" spans="1:17" ht="14.4" customHeight="1" x14ac:dyDescent="0.3">
      <c r="A180" s="831" t="s">
        <v>555</v>
      </c>
      <c r="B180" s="832" t="s">
        <v>2304</v>
      </c>
      <c r="C180" s="832" t="s">
        <v>2154</v>
      </c>
      <c r="D180" s="832" t="s">
        <v>2573</v>
      </c>
      <c r="E180" s="832" t="s">
        <v>2574</v>
      </c>
      <c r="F180" s="849">
        <v>2</v>
      </c>
      <c r="G180" s="849">
        <v>4922</v>
      </c>
      <c r="H180" s="849">
        <v>0.99716369529983795</v>
      </c>
      <c r="I180" s="849">
        <v>2461</v>
      </c>
      <c r="J180" s="849">
        <v>2</v>
      </c>
      <c r="K180" s="849">
        <v>4936</v>
      </c>
      <c r="L180" s="849">
        <v>1</v>
      </c>
      <c r="M180" s="849">
        <v>2468</v>
      </c>
      <c r="N180" s="849">
        <v>4</v>
      </c>
      <c r="O180" s="849">
        <v>9956</v>
      </c>
      <c r="P180" s="837">
        <v>2.0170178282009723</v>
      </c>
      <c r="Q180" s="850">
        <v>2489</v>
      </c>
    </row>
    <row r="181" spans="1:17" ht="14.4" customHeight="1" x14ac:dyDescent="0.3">
      <c r="A181" s="831" t="s">
        <v>555</v>
      </c>
      <c r="B181" s="832" t="s">
        <v>2304</v>
      </c>
      <c r="C181" s="832" t="s">
        <v>2154</v>
      </c>
      <c r="D181" s="832" t="s">
        <v>2575</v>
      </c>
      <c r="E181" s="832" t="s">
        <v>2576</v>
      </c>
      <c r="F181" s="849">
        <v>5</v>
      </c>
      <c r="G181" s="849">
        <v>16550</v>
      </c>
      <c r="H181" s="849">
        <v>0.71299327933827328</v>
      </c>
      <c r="I181" s="849">
        <v>3310</v>
      </c>
      <c r="J181" s="849">
        <v>7</v>
      </c>
      <c r="K181" s="849">
        <v>23212</v>
      </c>
      <c r="L181" s="849">
        <v>1</v>
      </c>
      <c r="M181" s="849">
        <v>3316</v>
      </c>
      <c r="N181" s="849">
        <v>3</v>
      </c>
      <c r="O181" s="849">
        <v>10014</v>
      </c>
      <c r="P181" s="837">
        <v>0.4314147854557987</v>
      </c>
      <c r="Q181" s="850">
        <v>3338</v>
      </c>
    </row>
    <row r="182" spans="1:17" ht="14.4" customHeight="1" x14ac:dyDescent="0.3">
      <c r="A182" s="831" t="s">
        <v>555</v>
      </c>
      <c r="B182" s="832" t="s">
        <v>2304</v>
      </c>
      <c r="C182" s="832" t="s">
        <v>2154</v>
      </c>
      <c r="D182" s="832" t="s">
        <v>2577</v>
      </c>
      <c r="E182" s="832" t="s">
        <v>2578</v>
      </c>
      <c r="F182" s="849">
        <v>5</v>
      </c>
      <c r="G182" s="849">
        <v>16220</v>
      </c>
      <c r="H182" s="849">
        <v>0.99815384615384617</v>
      </c>
      <c r="I182" s="849">
        <v>3244</v>
      </c>
      <c r="J182" s="849">
        <v>5</v>
      </c>
      <c r="K182" s="849">
        <v>16250</v>
      </c>
      <c r="L182" s="849">
        <v>1</v>
      </c>
      <c r="M182" s="849">
        <v>3250</v>
      </c>
      <c r="N182" s="849">
        <v>5</v>
      </c>
      <c r="O182" s="849">
        <v>16360</v>
      </c>
      <c r="P182" s="837">
        <v>1.0067692307692309</v>
      </c>
      <c r="Q182" s="850">
        <v>3272</v>
      </c>
    </row>
    <row r="183" spans="1:17" ht="14.4" customHeight="1" x14ac:dyDescent="0.3">
      <c r="A183" s="831" t="s">
        <v>555</v>
      </c>
      <c r="B183" s="832" t="s">
        <v>2304</v>
      </c>
      <c r="C183" s="832" t="s">
        <v>2154</v>
      </c>
      <c r="D183" s="832" t="s">
        <v>2579</v>
      </c>
      <c r="E183" s="832" t="s">
        <v>2580</v>
      </c>
      <c r="F183" s="849">
        <v>10</v>
      </c>
      <c r="G183" s="849">
        <v>38830</v>
      </c>
      <c r="H183" s="849">
        <v>0.90698869475847899</v>
      </c>
      <c r="I183" s="849">
        <v>3883</v>
      </c>
      <c r="J183" s="849">
        <v>11</v>
      </c>
      <c r="K183" s="849">
        <v>42812</v>
      </c>
      <c r="L183" s="849">
        <v>1</v>
      </c>
      <c r="M183" s="849">
        <v>3892</v>
      </c>
      <c r="N183" s="849">
        <v>20</v>
      </c>
      <c r="O183" s="849">
        <v>78500</v>
      </c>
      <c r="P183" s="837">
        <v>1.8335980566196393</v>
      </c>
      <c r="Q183" s="850">
        <v>3925</v>
      </c>
    </row>
    <row r="184" spans="1:17" ht="14.4" customHeight="1" x14ac:dyDescent="0.3">
      <c r="A184" s="831" t="s">
        <v>555</v>
      </c>
      <c r="B184" s="832" t="s">
        <v>2304</v>
      </c>
      <c r="C184" s="832" t="s">
        <v>2154</v>
      </c>
      <c r="D184" s="832" t="s">
        <v>2581</v>
      </c>
      <c r="E184" s="832" t="s">
        <v>2582</v>
      </c>
      <c r="F184" s="849">
        <v>5</v>
      </c>
      <c r="G184" s="849">
        <v>26155</v>
      </c>
      <c r="H184" s="849">
        <v>1.6644393534427899</v>
      </c>
      <c r="I184" s="849">
        <v>5231</v>
      </c>
      <c r="J184" s="849">
        <v>3</v>
      </c>
      <c r="K184" s="849">
        <v>15714</v>
      </c>
      <c r="L184" s="849">
        <v>1</v>
      </c>
      <c r="M184" s="849">
        <v>5238</v>
      </c>
      <c r="N184" s="849">
        <v>3</v>
      </c>
      <c r="O184" s="849">
        <v>15795</v>
      </c>
      <c r="P184" s="837">
        <v>1.0051546391752577</v>
      </c>
      <c r="Q184" s="850">
        <v>5265</v>
      </c>
    </row>
    <row r="185" spans="1:17" ht="14.4" customHeight="1" x14ac:dyDescent="0.3">
      <c r="A185" s="831" t="s">
        <v>555</v>
      </c>
      <c r="B185" s="832" t="s">
        <v>2304</v>
      </c>
      <c r="C185" s="832" t="s">
        <v>2154</v>
      </c>
      <c r="D185" s="832" t="s">
        <v>2583</v>
      </c>
      <c r="E185" s="832" t="s">
        <v>2584</v>
      </c>
      <c r="F185" s="849">
        <v>6</v>
      </c>
      <c r="G185" s="849">
        <v>11136</v>
      </c>
      <c r="H185" s="849">
        <v>0.3739924771628157</v>
      </c>
      <c r="I185" s="849">
        <v>1856</v>
      </c>
      <c r="J185" s="849">
        <v>16</v>
      </c>
      <c r="K185" s="849">
        <v>29776</v>
      </c>
      <c r="L185" s="849">
        <v>1</v>
      </c>
      <c r="M185" s="849">
        <v>1861</v>
      </c>
      <c r="N185" s="849">
        <v>17</v>
      </c>
      <c r="O185" s="849">
        <v>31926</v>
      </c>
      <c r="P185" s="837">
        <v>1.0722058033315423</v>
      </c>
      <c r="Q185" s="850">
        <v>1878</v>
      </c>
    </row>
    <row r="186" spans="1:17" ht="14.4" customHeight="1" x14ac:dyDescent="0.3">
      <c r="A186" s="831" t="s">
        <v>555</v>
      </c>
      <c r="B186" s="832" t="s">
        <v>2304</v>
      </c>
      <c r="C186" s="832" t="s">
        <v>2154</v>
      </c>
      <c r="D186" s="832" t="s">
        <v>2585</v>
      </c>
      <c r="E186" s="832" t="s">
        <v>2586</v>
      </c>
      <c r="F186" s="849">
        <v>2</v>
      </c>
      <c r="G186" s="849">
        <v>5870</v>
      </c>
      <c r="H186" s="849">
        <v>0.99762066621346024</v>
      </c>
      <c r="I186" s="849">
        <v>2935</v>
      </c>
      <c r="J186" s="849">
        <v>2</v>
      </c>
      <c r="K186" s="849">
        <v>5884</v>
      </c>
      <c r="L186" s="849">
        <v>1</v>
      </c>
      <c r="M186" s="849">
        <v>2942</v>
      </c>
      <c r="N186" s="849"/>
      <c r="O186" s="849"/>
      <c r="P186" s="837"/>
      <c r="Q186" s="850"/>
    </row>
    <row r="187" spans="1:17" ht="14.4" customHeight="1" x14ac:dyDescent="0.3">
      <c r="A187" s="831" t="s">
        <v>555</v>
      </c>
      <c r="B187" s="832" t="s">
        <v>2304</v>
      </c>
      <c r="C187" s="832" t="s">
        <v>2154</v>
      </c>
      <c r="D187" s="832" t="s">
        <v>2587</v>
      </c>
      <c r="E187" s="832" t="s">
        <v>2588</v>
      </c>
      <c r="F187" s="849">
        <v>1</v>
      </c>
      <c r="G187" s="849">
        <v>1138</v>
      </c>
      <c r="H187" s="849">
        <v>0.33216579100992411</v>
      </c>
      <c r="I187" s="849">
        <v>1138</v>
      </c>
      <c r="J187" s="849">
        <v>3</v>
      </c>
      <c r="K187" s="849">
        <v>3426</v>
      </c>
      <c r="L187" s="849">
        <v>1</v>
      </c>
      <c r="M187" s="849">
        <v>1142</v>
      </c>
      <c r="N187" s="849">
        <v>4</v>
      </c>
      <c r="O187" s="849">
        <v>4612</v>
      </c>
      <c r="P187" s="837">
        <v>1.3461762988908348</v>
      </c>
      <c r="Q187" s="850">
        <v>1153</v>
      </c>
    </row>
    <row r="188" spans="1:17" ht="14.4" customHeight="1" x14ac:dyDescent="0.3">
      <c r="A188" s="831" t="s">
        <v>555</v>
      </c>
      <c r="B188" s="832" t="s">
        <v>2304</v>
      </c>
      <c r="C188" s="832" t="s">
        <v>2154</v>
      </c>
      <c r="D188" s="832" t="s">
        <v>2589</v>
      </c>
      <c r="E188" s="832" t="s">
        <v>2590</v>
      </c>
      <c r="F188" s="849">
        <v>3</v>
      </c>
      <c r="G188" s="849">
        <v>1725</v>
      </c>
      <c r="H188" s="849">
        <v>1.4973958333333333</v>
      </c>
      <c r="I188" s="849">
        <v>575</v>
      </c>
      <c r="J188" s="849">
        <v>2</v>
      </c>
      <c r="K188" s="849">
        <v>1152</v>
      </c>
      <c r="L188" s="849">
        <v>1</v>
      </c>
      <c r="M188" s="849">
        <v>576</v>
      </c>
      <c r="N188" s="849">
        <v>8</v>
      </c>
      <c r="O188" s="849">
        <v>4640</v>
      </c>
      <c r="P188" s="837">
        <v>4.0277777777777777</v>
      </c>
      <c r="Q188" s="850">
        <v>580</v>
      </c>
    </row>
    <row r="189" spans="1:17" ht="14.4" customHeight="1" x14ac:dyDescent="0.3">
      <c r="A189" s="831" t="s">
        <v>555</v>
      </c>
      <c r="B189" s="832" t="s">
        <v>2304</v>
      </c>
      <c r="C189" s="832" t="s">
        <v>2154</v>
      </c>
      <c r="D189" s="832" t="s">
        <v>2591</v>
      </c>
      <c r="E189" s="832" t="s">
        <v>2592</v>
      </c>
      <c r="F189" s="849">
        <v>2</v>
      </c>
      <c r="G189" s="849">
        <v>998</v>
      </c>
      <c r="H189" s="849">
        <v>0.99600798403193613</v>
      </c>
      <c r="I189" s="849">
        <v>499</v>
      </c>
      <c r="J189" s="849">
        <v>2</v>
      </c>
      <c r="K189" s="849">
        <v>1002</v>
      </c>
      <c r="L189" s="849">
        <v>1</v>
      </c>
      <c r="M189" s="849">
        <v>501</v>
      </c>
      <c r="N189" s="849">
        <v>4</v>
      </c>
      <c r="O189" s="849">
        <v>2028</v>
      </c>
      <c r="P189" s="837">
        <v>2.0239520958083834</v>
      </c>
      <c r="Q189" s="850">
        <v>507</v>
      </c>
    </row>
    <row r="190" spans="1:17" ht="14.4" customHeight="1" x14ac:dyDescent="0.3">
      <c r="A190" s="831" t="s">
        <v>555</v>
      </c>
      <c r="B190" s="832" t="s">
        <v>2304</v>
      </c>
      <c r="C190" s="832" t="s">
        <v>2154</v>
      </c>
      <c r="D190" s="832" t="s">
        <v>2593</v>
      </c>
      <c r="E190" s="832" t="s">
        <v>2594</v>
      </c>
      <c r="F190" s="849"/>
      <c r="G190" s="849"/>
      <c r="H190" s="849"/>
      <c r="I190" s="849"/>
      <c r="J190" s="849">
        <v>3</v>
      </c>
      <c r="K190" s="849">
        <v>798</v>
      </c>
      <c r="L190" s="849">
        <v>1</v>
      </c>
      <c r="M190" s="849">
        <v>266</v>
      </c>
      <c r="N190" s="849"/>
      <c r="O190" s="849"/>
      <c r="P190" s="837"/>
      <c r="Q190" s="850"/>
    </row>
    <row r="191" spans="1:17" ht="14.4" customHeight="1" x14ac:dyDescent="0.3">
      <c r="A191" s="831" t="s">
        <v>555</v>
      </c>
      <c r="B191" s="832" t="s">
        <v>2304</v>
      </c>
      <c r="C191" s="832" t="s">
        <v>2154</v>
      </c>
      <c r="D191" s="832" t="s">
        <v>2595</v>
      </c>
      <c r="E191" s="832" t="s">
        <v>2596</v>
      </c>
      <c r="F191" s="849"/>
      <c r="G191" s="849"/>
      <c r="H191" s="849"/>
      <c r="I191" s="849"/>
      <c r="J191" s="849">
        <v>1</v>
      </c>
      <c r="K191" s="849">
        <v>1311</v>
      </c>
      <c r="L191" s="849">
        <v>1</v>
      </c>
      <c r="M191" s="849">
        <v>1311</v>
      </c>
      <c r="N191" s="849">
        <v>1</v>
      </c>
      <c r="O191" s="849">
        <v>1319</v>
      </c>
      <c r="P191" s="837">
        <v>1.0061022120518688</v>
      </c>
      <c r="Q191" s="850">
        <v>1319</v>
      </c>
    </row>
    <row r="192" spans="1:17" ht="14.4" customHeight="1" x14ac:dyDescent="0.3">
      <c r="A192" s="831" t="s">
        <v>555</v>
      </c>
      <c r="B192" s="832" t="s">
        <v>2304</v>
      </c>
      <c r="C192" s="832" t="s">
        <v>2154</v>
      </c>
      <c r="D192" s="832" t="s">
        <v>2597</v>
      </c>
      <c r="E192" s="832" t="s">
        <v>2598</v>
      </c>
      <c r="F192" s="849"/>
      <c r="G192" s="849"/>
      <c r="H192" s="849"/>
      <c r="I192" s="849"/>
      <c r="J192" s="849">
        <v>1</v>
      </c>
      <c r="K192" s="849">
        <v>3818</v>
      </c>
      <c r="L192" s="849">
        <v>1</v>
      </c>
      <c r="M192" s="849">
        <v>3818</v>
      </c>
      <c r="N192" s="849">
        <v>2</v>
      </c>
      <c r="O192" s="849">
        <v>7718</v>
      </c>
      <c r="P192" s="837">
        <v>2.0214772132006287</v>
      </c>
      <c r="Q192" s="850">
        <v>3859</v>
      </c>
    </row>
    <row r="193" spans="1:17" ht="14.4" customHeight="1" x14ac:dyDescent="0.3">
      <c r="A193" s="831" t="s">
        <v>555</v>
      </c>
      <c r="B193" s="832" t="s">
        <v>2304</v>
      </c>
      <c r="C193" s="832" t="s">
        <v>2154</v>
      </c>
      <c r="D193" s="832" t="s">
        <v>2599</v>
      </c>
      <c r="E193" s="832" t="s">
        <v>2600</v>
      </c>
      <c r="F193" s="849"/>
      <c r="G193" s="849"/>
      <c r="H193" s="849"/>
      <c r="I193" s="849"/>
      <c r="J193" s="849">
        <v>1</v>
      </c>
      <c r="K193" s="849">
        <v>2169</v>
      </c>
      <c r="L193" s="849">
        <v>1</v>
      </c>
      <c r="M193" s="849">
        <v>2169</v>
      </c>
      <c r="N193" s="849"/>
      <c r="O193" s="849"/>
      <c r="P193" s="837"/>
      <c r="Q193" s="850"/>
    </row>
    <row r="194" spans="1:17" ht="14.4" customHeight="1" x14ac:dyDescent="0.3">
      <c r="A194" s="831" t="s">
        <v>555</v>
      </c>
      <c r="B194" s="832" t="s">
        <v>2304</v>
      </c>
      <c r="C194" s="832" t="s">
        <v>2154</v>
      </c>
      <c r="D194" s="832" t="s">
        <v>2601</v>
      </c>
      <c r="E194" s="832" t="s">
        <v>2602</v>
      </c>
      <c r="F194" s="849"/>
      <c r="G194" s="849"/>
      <c r="H194" s="849"/>
      <c r="I194" s="849"/>
      <c r="J194" s="849">
        <v>1</v>
      </c>
      <c r="K194" s="849">
        <v>1047</v>
      </c>
      <c r="L194" s="849">
        <v>1</v>
      </c>
      <c r="M194" s="849">
        <v>1047</v>
      </c>
      <c r="N194" s="849"/>
      <c r="O194" s="849"/>
      <c r="P194" s="837"/>
      <c r="Q194" s="850"/>
    </row>
    <row r="195" spans="1:17" ht="14.4" customHeight="1" x14ac:dyDescent="0.3">
      <c r="A195" s="831" t="s">
        <v>555</v>
      </c>
      <c r="B195" s="832" t="s">
        <v>2304</v>
      </c>
      <c r="C195" s="832" t="s">
        <v>2154</v>
      </c>
      <c r="D195" s="832" t="s">
        <v>2603</v>
      </c>
      <c r="E195" s="832" t="s">
        <v>2604</v>
      </c>
      <c r="F195" s="849"/>
      <c r="G195" s="849"/>
      <c r="H195" s="849"/>
      <c r="I195" s="849"/>
      <c r="J195" s="849">
        <v>1</v>
      </c>
      <c r="K195" s="849">
        <v>1729</v>
      </c>
      <c r="L195" s="849">
        <v>1</v>
      </c>
      <c r="M195" s="849">
        <v>1729</v>
      </c>
      <c r="N195" s="849"/>
      <c r="O195" s="849"/>
      <c r="P195" s="837"/>
      <c r="Q195" s="850"/>
    </row>
    <row r="196" spans="1:17" ht="14.4" customHeight="1" x14ac:dyDescent="0.3">
      <c r="A196" s="831" t="s">
        <v>555</v>
      </c>
      <c r="B196" s="832" t="s">
        <v>2304</v>
      </c>
      <c r="C196" s="832" t="s">
        <v>2154</v>
      </c>
      <c r="D196" s="832" t="s">
        <v>2605</v>
      </c>
      <c r="E196" s="832" t="s">
        <v>2606</v>
      </c>
      <c r="F196" s="849"/>
      <c r="G196" s="849"/>
      <c r="H196" s="849"/>
      <c r="I196" s="849"/>
      <c r="J196" s="849"/>
      <c r="K196" s="849"/>
      <c r="L196" s="849"/>
      <c r="M196" s="849"/>
      <c r="N196" s="849">
        <v>1</v>
      </c>
      <c r="O196" s="849">
        <v>1664</v>
      </c>
      <c r="P196" s="837"/>
      <c r="Q196" s="850">
        <v>1664</v>
      </c>
    </row>
    <row r="197" spans="1:17" ht="14.4" customHeight="1" x14ac:dyDescent="0.3">
      <c r="A197" s="831" t="s">
        <v>555</v>
      </c>
      <c r="B197" s="832" t="s">
        <v>2304</v>
      </c>
      <c r="C197" s="832" t="s">
        <v>2154</v>
      </c>
      <c r="D197" s="832" t="s">
        <v>2607</v>
      </c>
      <c r="E197" s="832" t="s">
        <v>2608</v>
      </c>
      <c r="F197" s="849"/>
      <c r="G197" s="849"/>
      <c r="H197" s="849"/>
      <c r="I197" s="849"/>
      <c r="J197" s="849"/>
      <c r="K197" s="849"/>
      <c r="L197" s="849"/>
      <c r="M197" s="849"/>
      <c r="N197" s="849">
        <v>2</v>
      </c>
      <c r="O197" s="849">
        <v>2126</v>
      </c>
      <c r="P197" s="837"/>
      <c r="Q197" s="850">
        <v>1063</v>
      </c>
    </row>
    <row r="198" spans="1:17" ht="14.4" customHeight="1" x14ac:dyDescent="0.3">
      <c r="A198" s="831" t="s">
        <v>555</v>
      </c>
      <c r="B198" s="832" t="s">
        <v>2304</v>
      </c>
      <c r="C198" s="832" t="s">
        <v>2154</v>
      </c>
      <c r="D198" s="832" t="s">
        <v>2609</v>
      </c>
      <c r="E198" s="832" t="s">
        <v>2610</v>
      </c>
      <c r="F198" s="849"/>
      <c r="G198" s="849"/>
      <c r="H198" s="849"/>
      <c r="I198" s="849"/>
      <c r="J198" s="849">
        <v>2</v>
      </c>
      <c r="K198" s="849">
        <v>9620</v>
      </c>
      <c r="L198" s="849">
        <v>1</v>
      </c>
      <c r="M198" s="849">
        <v>4810</v>
      </c>
      <c r="N198" s="849"/>
      <c r="O198" s="849"/>
      <c r="P198" s="837"/>
      <c r="Q198" s="850"/>
    </row>
    <row r="199" spans="1:17" ht="14.4" customHeight="1" x14ac:dyDescent="0.3">
      <c r="A199" s="831" t="s">
        <v>555</v>
      </c>
      <c r="B199" s="832" t="s">
        <v>2304</v>
      </c>
      <c r="C199" s="832" t="s">
        <v>2154</v>
      </c>
      <c r="D199" s="832" t="s">
        <v>2611</v>
      </c>
      <c r="E199" s="832" t="s">
        <v>2612</v>
      </c>
      <c r="F199" s="849">
        <v>1</v>
      </c>
      <c r="G199" s="849">
        <v>2751</v>
      </c>
      <c r="H199" s="849"/>
      <c r="I199" s="849">
        <v>2751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555</v>
      </c>
      <c r="B200" s="832" t="s">
        <v>2304</v>
      </c>
      <c r="C200" s="832" t="s">
        <v>2154</v>
      </c>
      <c r="D200" s="832" t="s">
        <v>2613</v>
      </c>
      <c r="E200" s="832" t="s">
        <v>2614</v>
      </c>
      <c r="F200" s="849">
        <v>2</v>
      </c>
      <c r="G200" s="849">
        <v>4912</v>
      </c>
      <c r="H200" s="849"/>
      <c r="I200" s="849">
        <v>2456</v>
      </c>
      <c r="J200" s="849"/>
      <c r="K200" s="849"/>
      <c r="L200" s="849"/>
      <c r="M200" s="849"/>
      <c r="N200" s="849">
        <v>4</v>
      </c>
      <c r="O200" s="849">
        <v>9948</v>
      </c>
      <c r="P200" s="837"/>
      <c r="Q200" s="850">
        <v>2487</v>
      </c>
    </row>
    <row r="201" spans="1:17" ht="14.4" customHeight="1" x14ac:dyDescent="0.3">
      <c r="A201" s="831" t="s">
        <v>555</v>
      </c>
      <c r="B201" s="832" t="s">
        <v>2304</v>
      </c>
      <c r="C201" s="832" t="s">
        <v>2154</v>
      </c>
      <c r="D201" s="832" t="s">
        <v>2615</v>
      </c>
      <c r="E201" s="832" t="s">
        <v>2616</v>
      </c>
      <c r="F201" s="849">
        <v>1</v>
      </c>
      <c r="G201" s="849">
        <v>3963</v>
      </c>
      <c r="H201" s="849"/>
      <c r="I201" s="849">
        <v>3963</v>
      </c>
      <c r="J201" s="849"/>
      <c r="K201" s="849"/>
      <c r="L201" s="849"/>
      <c r="M201" s="849"/>
      <c r="N201" s="849">
        <v>2</v>
      </c>
      <c r="O201" s="849">
        <v>7984</v>
      </c>
      <c r="P201" s="837"/>
      <c r="Q201" s="850">
        <v>3992</v>
      </c>
    </row>
    <row r="202" spans="1:17" ht="14.4" customHeight="1" x14ac:dyDescent="0.3">
      <c r="A202" s="831" t="s">
        <v>555</v>
      </c>
      <c r="B202" s="832" t="s">
        <v>2304</v>
      </c>
      <c r="C202" s="832" t="s">
        <v>2154</v>
      </c>
      <c r="D202" s="832" t="s">
        <v>2617</v>
      </c>
      <c r="E202" s="832" t="s">
        <v>2618</v>
      </c>
      <c r="F202" s="849"/>
      <c r="G202" s="849"/>
      <c r="H202" s="849"/>
      <c r="I202" s="849"/>
      <c r="J202" s="849">
        <v>1</v>
      </c>
      <c r="K202" s="849">
        <v>253</v>
      </c>
      <c r="L202" s="849">
        <v>1</v>
      </c>
      <c r="M202" s="849">
        <v>253</v>
      </c>
      <c r="N202" s="849">
        <v>2</v>
      </c>
      <c r="O202" s="849">
        <v>510</v>
      </c>
      <c r="P202" s="837">
        <v>2.0158102766798418</v>
      </c>
      <c r="Q202" s="850">
        <v>255</v>
      </c>
    </row>
    <row r="203" spans="1:17" ht="14.4" customHeight="1" x14ac:dyDescent="0.3">
      <c r="A203" s="831" t="s">
        <v>555</v>
      </c>
      <c r="B203" s="832" t="s">
        <v>2304</v>
      </c>
      <c r="C203" s="832" t="s">
        <v>2154</v>
      </c>
      <c r="D203" s="832" t="s">
        <v>2619</v>
      </c>
      <c r="E203" s="832" t="s">
        <v>2620</v>
      </c>
      <c r="F203" s="849"/>
      <c r="G203" s="849"/>
      <c r="H203" s="849"/>
      <c r="I203" s="849"/>
      <c r="J203" s="849">
        <v>1</v>
      </c>
      <c r="K203" s="849">
        <v>2970</v>
      </c>
      <c r="L203" s="849">
        <v>1</v>
      </c>
      <c r="M203" s="849">
        <v>2970</v>
      </c>
      <c r="N203" s="849"/>
      <c r="O203" s="849"/>
      <c r="P203" s="837"/>
      <c r="Q203" s="850"/>
    </row>
    <row r="204" spans="1:17" ht="14.4" customHeight="1" x14ac:dyDescent="0.3">
      <c r="A204" s="831" t="s">
        <v>555</v>
      </c>
      <c r="B204" s="832" t="s">
        <v>2304</v>
      </c>
      <c r="C204" s="832" t="s">
        <v>2154</v>
      </c>
      <c r="D204" s="832" t="s">
        <v>2621</v>
      </c>
      <c r="E204" s="832" t="s">
        <v>2622</v>
      </c>
      <c r="F204" s="849"/>
      <c r="G204" s="849"/>
      <c r="H204" s="849"/>
      <c r="I204" s="849"/>
      <c r="J204" s="849"/>
      <c r="K204" s="849"/>
      <c r="L204" s="849"/>
      <c r="M204" s="849"/>
      <c r="N204" s="849">
        <v>4</v>
      </c>
      <c r="O204" s="849">
        <v>0</v>
      </c>
      <c r="P204" s="837"/>
      <c r="Q204" s="850">
        <v>0</v>
      </c>
    </row>
    <row r="205" spans="1:17" ht="14.4" customHeight="1" x14ac:dyDescent="0.3">
      <c r="A205" s="831" t="s">
        <v>555</v>
      </c>
      <c r="B205" s="832" t="s">
        <v>2304</v>
      </c>
      <c r="C205" s="832" t="s">
        <v>2154</v>
      </c>
      <c r="D205" s="832" t="s">
        <v>2623</v>
      </c>
      <c r="E205" s="832" t="s">
        <v>2624</v>
      </c>
      <c r="F205" s="849"/>
      <c r="G205" s="849"/>
      <c r="H205" s="849"/>
      <c r="I205" s="849"/>
      <c r="J205" s="849"/>
      <c r="K205" s="849"/>
      <c r="L205" s="849"/>
      <c r="M205" s="849"/>
      <c r="N205" s="849">
        <v>2</v>
      </c>
      <c r="O205" s="849">
        <v>0</v>
      </c>
      <c r="P205" s="837"/>
      <c r="Q205" s="850">
        <v>0</v>
      </c>
    </row>
    <row r="206" spans="1:17" ht="14.4" customHeight="1" x14ac:dyDescent="0.3">
      <c r="A206" s="831" t="s">
        <v>555</v>
      </c>
      <c r="B206" s="832" t="s">
        <v>2304</v>
      </c>
      <c r="C206" s="832" t="s">
        <v>2154</v>
      </c>
      <c r="D206" s="832" t="s">
        <v>2625</v>
      </c>
      <c r="E206" s="832" t="s">
        <v>2626</v>
      </c>
      <c r="F206" s="849"/>
      <c r="G206" s="849"/>
      <c r="H206" s="849"/>
      <c r="I206" s="849"/>
      <c r="J206" s="849"/>
      <c r="K206" s="849"/>
      <c r="L206" s="849"/>
      <c r="M206" s="849"/>
      <c r="N206" s="849">
        <v>3</v>
      </c>
      <c r="O206" s="849">
        <v>0</v>
      </c>
      <c r="P206" s="837"/>
      <c r="Q206" s="850">
        <v>0</v>
      </c>
    </row>
    <row r="207" spans="1:17" ht="14.4" customHeight="1" x14ac:dyDescent="0.3">
      <c r="A207" s="831" t="s">
        <v>555</v>
      </c>
      <c r="B207" s="832" t="s">
        <v>2304</v>
      </c>
      <c r="C207" s="832" t="s">
        <v>2154</v>
      </c>
      <c r="D207" s="832" t="s">
        <v>2627</v>
      </c>
      <c r="E207" s="832" t="s">
        <v>2628</v>
      </c>
      <c r="F207" s="849"/>
      <c r="G207" s="849"/>
      <c r="H207" s="849"/>
      <c r="I207" s="849"/>
      <c r="J207" s="849"/>
      <c r="K207" s="849"/>
      <c r="L207" s="849"/>
      <c r="M207" s="849"/>
      <c r="N207" s="849">
        <v>3</v>
      </c>
      <c r="O207" s="849">
        <v>0</v>
      </c>
      <c r="P207" s="837"/>
      <c r="Q207" s="850">
        <v>0</v>
      </c>
    </row>
    <row r="208" spans="1:17" ht="14.4" customHeight="1" x14ac:dyDescent="0.3">
      <c r="A208" s="831" t="s">
        <v>555</v>
      </c>
      <c r="B208" s="832" t="s">
        <v>2304</v>
      </c>
      <c r="C208" s="832" t="s">
        <v>2154</v>
      </c>
      <c r="D208" s="832" t="s">
        <v>2629</v>
      </c>
      <c r="E208" s="832" t="s">
        <v>2630</v>
      </c>
      <c r="F208" s="849"/>
      <c r="G208" s="849"/>
      <c r="H208" s="849"/>
      <c r="I208" s="849"/>
      <c r="J208" s="849"/>
      <c r="K208" s="849"/>
      <c r="L208" s="849"/>
      <c r="M208" s="849"/>
      <c r="N208" s="849">
        <v>3</v>
      </c>
      <c r="O208" s="849">
        <v>0</v>
      </c>
      <c r="P208" s="837"/>
      <c r="Q208" s="850">
        <v>0</v>
      </c>
    </row>
    <row r="209" spans="1:17" ht="14.4" customHeight="1" x14ac:dyDescent="0.3">
      <c r="A209" s="831" t="s">
        <v>555</v>
      </c>
      <c r="B209" s="832" t="s">
        <v>2304</v>
      </c>
      <c r="C209" s="832" t="s">
        <v>2154</v>
      </c>
      <c r="D209" s="832" t="s">
        <v>2631</v>
      </c>
      <c r="E209" s="832" t="s">
        <v>2632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0</v>
      </c>
      <c r="P209" s="837"/>
      <c r="Q209" s="850">
        <v>0</v>
      </c>
    </row>
    <row r="210" spans="1:17" ht="14.4" customHeight="1" x14ac:dyDescent="0.3">
      <c r="A210" s="831" t="s">
        <v>555</v>
      </c>
      <c r="B210" s="832" t="s">
        <v>2304</v>
      </c>
      <c r="C210" s="832" t="s">
        <v>2154</v>
      </c>
      <c r="D210" s="832" t="s">
        <v>2633</v>
      </c>
      <c r="E210" s="832" t="s">
        <v>2634</v>
      </c>
      <c r="F210" s="849"/>
      <c r="G210" s="849"/>
      <c r="H210" s="849"/>
      <c r="I210" s="849"/>
      <c r="J210" s="849"/>
      <c r="K210" s="849"/>
      <c r="L210" s="849"/>
      <c r="M210" s="849"/>
      <c r="N210" s="849">
        <v>3</v>
      </c>
      <c r="O210" s="849">
        <v>0</v>
      </c>
      <c r="P210" s="837"/>
      <c r="Q210" s="850">
        <v>0</v>
      </c>
    </row>
    <row r="211" spans="1:17" ht="14.4" customHeight="1" x14ac:dyDescent="0.3">
      <c r="A211" s="831" t="s">
        <v>555</v>
      </c>
      <c r="B211" s="832" t="s">
        <v>2304</v>
      </c>
      <c r="C211" s="832" t="s">
        <v>2154</v>
      </c>
      <c r="D211" s="832" t="s">
        <v>2635</v>
      </c>
      <c r="E211" s="832" t="s">
        <v>2636</v>
      </c>
      <c r="F211" s="849"/>
      <c r="G211" s="849"/>
      <c r="H211" s="849"/>
      <c r="I211" s="849"/>
      <c r="J211" s="849"/>
      <c r="K211" s="849"/>
      <c r="L211" s="849"/>
      <c r="M211" s="849"/>
      <c r="N211" s="849">
        <v>1</v>
      </c>
      <c r="O211" s="849">
        <v>0</v>
      </c>
      <c r="P211" s="837"/>
      <c r="Q211" s="850">
        <v>0</v>
      </c>
    </row>
    <row r="212" spans="1:17" ht="14.4" customHeight="1" x14ac:dyDescent="0.3">
      <c r="A212" s="831" t="s">
        <v>555</v>
      </c>
      <c r="B212" s="832" t="s">
        <v>2304</v>
      </c>
      <c r="C212" s="832" t="s">
        <v>2154</v>
      </c>
      <c r="D212" s="832" t="s">
        <v>2637</v>
      </c>
      <c r="E212" s="832" t="s">
        <v>2638</v>
      </c>
      <c r="F212" s="849"/>
      <c r="G212" s="849"/>
      <c r="H212" s="849"/>
      <c r="I212" s="849"/>
      <c r="J212" s="849"/>
      <c r="K212" s="849"/>
      <c r="L212" s="849"/>
      <c r="M212" s="849"/>
      <c r="N212" s="849">
        <v>4</v>
      </c>
      <c r="O212" s="849">
        <v>0</v>
      </c>
      <c r="P212" s="837"/>
      <c r="Q212" s="850">
        <v>0</v>
      </c>
    </row>
    <row r="213" spans="1:17" ht="14.4" customHeight="1" x14ac:dyDescent="0.3">
      <c r="A213" s="831" t="s">
        <v>555</v>
      </c>
      <c r="B213" s="832" t="s">
        <v>2304</v>
      </c>
      <c r="C213" s="832" t="s">
        <v>2154</v>
      </c>
      <c r="D213" s="832" t="s">
        <v>2639</v>
      </c>
      <c r="E213" s="832" t="s">
        <v>2640</v>
      </c>
      <c r="F213" s="849"/>
      <c r="G213" s="849"/>
      <c r="H213" s="849"/>
      <c r="I213" s="849"/>
      <c r="J213" s="849"/>
      <c r="K213" s="849"/>
      <c r="L213" s="849"/>
      <c r="M213" s="849"/>
      <c r="N213" s="849">
        <v>1</v>
      </c>
      <c r="O213" s="849">
        <v>1987</v>
      </c>
      <c r="P213" s="837"/>
      <c r="Q213" s="850">
        <v>1987</v>
      </c>
    </row>
    <row r="214" spans="1:17" ht="14.4" customHeight="1" thickBot="1" x14ac:dyDescent="0.35">
      <c r="A214" s="839" t="s">
        <v>2641</v>
      </c>
      <c r="B214" s="840" t="s">
        <v>2248</v>
      </c>
      <c r="C214" s="840" t="s">
        <v>2154</v>
      </c>
      <c r="D214" s="840" t="s">
        <v>2277</v>
      </c>
      <c r="E214" s="840" t="s">
        <v>2278</v>
      </c>
      <c r="F214" s="851"/>
      <c r="G214" s="851"/>
      <c r="H214" s="851"/>
      <c r="I214" s="851"/>
      <c r="J214" s="851"/>
      <c r="K214" s="851"/>
      <c r="L214" s="851"/>
      <c r="M214" s="851"/>
      <c r="N214" s="851">
        <v>1</v>
      </c>
      <c r="O214" s="851">
        <v>87</v>
      </c>
      <c r="P214" s="845"/>
      <c r="Q214" s="852">
        <v>87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206.291</v>
      </c>
      <c r="C5" s="114">
        <v>201.47399999999999</v>
      </c>
      <c r="D5" s="114">
        <v>205.18700000000001</v>
      </c>
      <c r="E5" s="424">
        <f>IF(OR(D5=0,B5=0),"",D5/B5)</f>
        <v>0.99464833657309337</v>
      </c>
      <c r="F5" s="129">
        <f>IF(OR(D5=0,C5=0),"",D5/C5)</f>
        <v>1.0184291769657625</v>
      </c>
      <c r="G5" s="130">
        <v>146</v>
      </c>
      <c r="H5" s="114">
        <v>141</v>
      </c>
      <c r="I5" s="114">
        <v>141</v>
      </c>
      <c r="J5" s="424">
        <f>IF(OR(I5=0,G5=0),"",I5/G5)</f>
        <v>0.96575342465753422</v>
      </c>
      <c r="K5" s="131">
        <f>IF(OR(I5=0,H5=0),"",I5/H5)</f>
        <v>1</v>
      </c>
      <c r="L5" s="121"/>
      <c r="M5" s="121"/>
      <c r="N5" s="7">
        <f>D5-C5</f>
        <v>3.7130000000000223</v>
      </c>
      <c r="O5" s="8">
        <f>I5-H5</f>
        <v>0</v>
      </c>
      <c r="P5" s="7">
        <f>D5-B5</f>
        <v>-1.103999999999985</v>
      </c>
      <c r="Q5" s="8">
        <f>I5-G5</f>
        <v>-5</v>
      </c>
    </row>
    <row r="6" spans="1:17" ht="14.4" hidden="1" customHeight="1" outlineLevel="1" x14ac:dyDescent="0.3">
      <c r="A6" s="441" t="s">
        <v>168</v>
      </c>
      <c r="B6" s="120">
        <v>44.081000000000003</v>
      </c>
      <c r="C6" s="113">
        <v>37.572000000000003</v>
      </c>
      <c r="D6" s="113">
        <v>62.191000000000003</v>
      </c>
      <c r="E6" s="424">
        <f t="shared" ref="E6:E12" si="0">IF(OR(D6=0,B6=0),"",D6/B6)</f>
        <v>1.4108345999410177</v>
      </c>
      <c r="F6" s="129">
        <f t="shared" ref="F6:F12" si="1">IF(OR(D6=0,C6=0),"",D6/C6)</f>
        <v>1.6552485893750666</v>
      </c>
      <c r="G6" s="133">
        <v>28</v>
      </c>
      <c r="H6" s="113">
        <v>26</v>
      </c>
      <c r="I6" s="113">
        <v>48</v>
      </c>
      <c r="J6" s="425">
        <f t="shared" ref="J6:J12" si="2">IF(OR(I6=0,G6=0),"",I6/G6)</f>
        <v>1.7142857142857142</v>
      </c>
      <c r="K6" s="134">
        <f t="shared" ref="K6:K12" si="3">IF(OR(I6=0,H6=0),"",I6/H6)</f>
        <v>1.8461538461538463</v>
      </c>
      <c r="L6" s="121"/>
      <c r="M6" s="121"/>
      <c r="N6" s="5">
        <f t="shared" ref="N6:N13" si="4">D6-C6</f>
        <v>24.619</v>
      </c>
      <c r="O6" s="6">
        <f t="shared" ref="O6:O13" si="5">I6-H6</f>
        <v>22</v>
      </c>
      <c r="P6" s="5">
        <f t="shared" ref="P6:P13" si="6">D6-B6</f>
        <v>18.11</v>
      </c>
      <c r="Q6" s="6">
        <f t="shared" ref="Q6:Q13" si="7">I6-G6</f>
        <v>20</v>
      </c>
    </row>
    <row r="7" spans="1:17" ht="14.4" hidden="1" customHeight="1" outlineLevel="1" x14ac:dyDescent="0.3">
      <c r="A7" s="441" t="s">
        <v>169</v>
      </c>
      <c r="B7" s="120">
        <v>128.506</v>
      </c>
      <c r="C7" s="113">
        <v>110.35</v>
      </c>
      <c r="D7" s="113">
        <v>111.91</v>
      </c>
      <c r="E7" s="424">
        <f t="shared" si="0"/>
        <v>0.87085427917762592</v>
      </c>
      <c r="F7" s="129">
        <f t="shared" si="1"/>
        <v>1.01413683733575</v>
      </c>
      <c r="G7" s="133">
        <v>78</v>
      </c>
      <c r="H7" s="113">
        <v>78</v>
      </c>
      <c r="I7" s="113">
        <v>85</v>
      </c>
      <c r="J7" s="425">
        <f t="shared" si="2"/>
        <v>1.0897435897435896</v>
      </c>
      <c r="K7" s="134">
        <f t="shared" si="3"/>
        <v>1.0897435897435896</v>
      </c>
      <c r="L7" s="121"/>
      <c r="M7" s="121"/>
      <c r="N7" s="5">
        <f t="shared" si="4"/>
        <v>1.5600000000000023</v>
      </c>
      <c r="O7" s="6">
        <f t="shared" si="5"/>
        <v>7</v>
      </c>
      <c r="P7" s="5">
        <f t="shared" si="6"/>
        <v>-16.596000000000004</v>
      </c>
      <c r="Q7" s="6">
        <f t="shared" si="7"/>
        <v>7</v>
      </c>
    </row>
    <row r="8" spans="1:17" ht="14.4" hidden="1" customHeight="1" outlineLevel="1" x14ac:dyDescent="0.3">
      <c r="A8" s="441" t="s">
        <v>170</v>
      </c>
      <c r="B8" s="120">
        <v>12.797000000000001</v>
      </c>
      <c r="C8" s="113">
        <v>8.4879999999999995</v>
      </c>
      <c r="D8" s="113">
        <v>19.248999999999999</v>
      </c>
      <c r="E8" s="424">
        <f t="shared" si="0"/>
        <v>1.5041806673439087</v>
      </c>
      <c r="F8" s="129">
        <f t="shared" si="1"/>
        <v>2.2677898209236571</v>
      </c>
      <c r="G8" s="133">
        <v>11</v>
      </c>
      <c r="H8" s="113">
        <v>6</v>
      </c>
      <c r="I8" s="113">
        <v>11</v>
      </c>
      <c r="J8" s="425">
        <f t="shared" si="2"/>
        <v>1</v>
      </c>
      <c r="K8" s="134">
        <f t="shared" si="3"/>
        <v>1.8333333333333333</v>
      </c>
      <c r="L8" s="121"/>
      <c r="M8" s="121"/>
      <c r="N8" s="5">
        <f t="shared" si="4"/>
        <v>10.760999999999999</v>
      </c>
      <c r="O8" s="6">
        <f t="shared" si="5"/>
        <v>5</v>
      </c>
      <c r="P8" s="5">
        <f t="shared" si="6"/>
        <v>6.4519999999999982</v>
      </c>
      <c r="Q8" s="6">
        <f t="shared" si="7"/>
        <v>0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0.41799999999999998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1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0.41799999999999998</v>
      </c>
      <c r="O9" s="6">
        <f t="shared" si="5"/>
        <v>1</v>
      </c>
      <c r="P9" s="5">
        <f t="shared" si="6"/>
        <v>0.41799999999999998</v>
      </c>
      <c r="Q9" s="6">
        <f t="shared" si="7"/>
        <v>1</v>
      </c>
    </row>
    <row r="10" spans="1:17" ht="14.4" hidden="1" customHeight="1" outlineLevel="1" x14ac:dyDescent="0.3">
      <c r="A10" s="441" t="s">
        <v>172</v>
      </c>
      <c r="B10" s="120">
        <v>47.131</v>
      </c>
      <c r="C10" s="113">
        <v>67.513999999999996</v>
      </c>
      <c r="D10" s="113">
        <v>63.103999999999999</v>
      </c>
      <c r="E10" s="424">
        <f t="shared" si="0"/>
        <v>1.3389064522288938</v>
      </c>
      <c r="F10" s="129">
        <f t="shared" si="1"/>
        <v>0.93468021447403504</v>
      </c>
      <c r="G10" s="133">
        <v>31</v>
      </c>
      <c r="H10" s="113">
        <v>44</v>
      </c>
      <c r="I10" s="113">
        <v>45</v>
      </c>
      <c r="J10" s="425">
        <f t="shared" si="2"/>
        <v>1.4516129032258065</v>
      </c>
      <c r="K10" s="134">
        <f t="shared" si="3"/>
        <v>1.0227272727272727</v>
      </c>
      <c r="L10" s="121"/>
      <c r="M10" s="121"/>
      <c r="N10" s="5">
        <f t="shared" si="4"/>
        <v>-4.4099999999999966</v>
      </c>
      <c r="O10" s="6">
        <f t="shared" si="5"/>
        <v>1</v>
      </c>
      <c r="P10" s="5">
        <f t="shared" si="6"/>
        <v>15.972999999999999</v>
      </c>
      <c r="Q10" s="6">
        <f t="shared" si="7"/>
        <v>14</v>
      </c>
    </row>
    <row r="11" spans="1:17" ht="14.4" hidden="1" customHeight="1" outlineLevel="1" x14ac:dyDescent="0.3">
      <c r="A11" s="441" t="s">
        <v>173</v>
      </c>
      <c r="B11" s="120">
        <v>26.498000000000001</v>
      </c>
      <c r="C11" s="113">
        <v>7.3140000000000001</v>
      </c>
      <c r="D11" s="113">
        <v>18.478000000000002</v>
      </c>
      <c r="E11" s="424">
        <f t="shared" si="0"/>
        <v>0.69733564797343195</v>
      </c>
      <c r="F11" s="129">
        <f t="shared" si="1"/>
        <v>2.5263877495214659</v>
      </c>
      <c r="G11" s="133">
        <v>14</v>
      </c>
      <c r="H11" s="113">
        <v>5</v>
      </c>
      <c r="I11" s="113">
        <v>10</v>
      </c>
      <c r="J11" s="425">
        <f t="shared" si="2"/>
        <v>0.7142857142857143</v>
      </c>
      <c r="K11" s="134">
        <f t="shared" si="3"/>
        <v>2</v>
      </c>
      <c r="L11" s="121"/>
      <c r="M11" s="121"/>
      <c r="N11" s="5">
        <f t="shared" si="4"/>
        <v>11.164000000000001</v>
      </c>
      <c r="O11" s="6">
        <f t="shared" si="5"/>
        <v>5</v>
      </c>
      <c r="P11" s="5">
        <f t="shared" si="6"/>
        <v>-8.02</v>
      </c>
      <c r="Q11" s="6">
        <f t="shared" si="7"/>
        <v>-4</v>
      </c>
    </row>
    <row r="12" spans="1:17" ht="14.4" hidden="1" customHeight="1" outlineLevel="1" thickBot="1" x14ac:dyDescent="0.35">
      <c r="A12" s="442" t="s">
        <v>208</v>
      </c>
      <c r="B12" s="238">
        <v>5.7439999999999998</v>
      </c>
      <c r="C12" s="239">
        <v>6.298</v>
      </c>
      <c r="D12" s="239">
        <v>0.68</v>
      </c>
      <c r="E12" s="424">
        <f t="shared" si="0"/>
        <v>0.11838440111420614</v>
      </c>
      <c r="F12" s="129">
        <f t="shared" si="1"/>
        <v>0.10797078437599239</v>
      </c>
      <c r="G12" s="241">
        <v>5</v>
      </c>
      <c r="H12" s="239">
        <v>3</v>
      </c>
      <c r="I12" s="239">
        <v>1</v>
      </c>
      <c r="J12" s="426">
        <f t="shared" si="2"/>
        <v>0.2</v>
      </c>
      <c r="K12" s="242">
        <f t="shared" si="3"/>
        <v>0.33333333333333331</v>
      </c>
      <c r="L12" s="121"/>
      <c r="M12" s="121"/>
      <c r="N12" s="243">
        <f t="shared" si="4"/>
        <v>-5.6180000000000003</v>
      </c>
      <c r="O12" s="244">
        <f t="shared" si="5"/>
        <v>-2</v>
      </c>
      <c r="P12" s="243">
        <f t="shared" si="6"/>
        <v>-5.0640000000000001</v>
      </c>
      <c r="Q12" s="244">
        <f t="shared" si="7"/>
        <v>-4</v>
      </c>
    </row>
    <row r="13" spans="1:17" ht="14.4" customHeight="1" collapsed="1" thickBot="1" x14ac:dyDescent="0.35">
      <c r="A13" s="117" t="s">
        <v>3</v>
      </c>
      <c r="B13" s="115">
        <f>SUM(B5:B12)</f>
        <v>471.048</v>
      </c>
      <c r="C13" s="116">
        <f>SUM(C5:C12)</f>
        <v>439.01</v>
      </c>
      <c r="D13" s="116">
        <f>SUM(D5:D12)</f>
        <v>481.21700000000004</v>
      </c>
      <c r="E13" s="420">
        <f>IF(OR(D13=0,B13=0),0,D13/B13)</f>
        <v>1.021588033491279</v>
      </c>
      <c r="F13" s="135">
        <f>IF(OR(D13=0,C13=0),0,D13/C13)</f>
        <v>1.0961413179654222</v>
      </c>
      <c r="G13" s="136">
        <f>SUM(G5:G12)</f>
        <v>313</v>
      </c>
      <c r="H13" s="116">
        <f>SUM(H5:H12)</f>
        <v>303</v>
      </c>
      <c r="I13" s="116">
        <f>SUM(I5:I12)</f>
        <v>342</v>
      </c>
      <c r="J13" s="420">
        <f>IF(OR(I13=0,G13=0),0,I13/G13)</f>
        <v>1.0926517571884984</v>
      </c>
      <c r="K13" s="137">
        <f>IF(OR(I13=0,H13=0),0,I13/H13)</f>
        <v>1.1287128712871286</v>
      </c>
      <c r="L13" s="121"/>
      <c r="M13" s="121"/>
      <c r="N13" s="127">
        <f t="shared" si="4"/>
        <v>42.20700000000005</v>
      </c>
      <c r="O13" s="138">
        <f t="shared" si="5"/>
        <v>39</v>
      </c>
      <c r="P13" s="127">
        <f t="shared" si="6"/>
        <v>10.16900000000004</v>
      </c>
      <c r="Q13" s="138">
        <f t="shared" si="7"/>
        <v>29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206.291</v>
      </c>
      <c r="C18" s="114">
        <v>201.47399999999999</v>
      </c>
      <c r="D18" s="114">
        <v>205.18700000000001</v>
      </c>
      <c r="E18" s="424">
        <f>IF(OR(D18=0,B18=0),"",D18/B18)</f>
        <v>0.99464833657309337</v>
      </c>
      <c r="F18" s="129">
        <f>IF(OR(D18=0,C18=0),"",D18/C18)</f>
        <v>1.0184291769657625</v>
      </c>
      <c r="G18" s="119">
        <v>146</v>
      </c>
      <c r="H18" s="114">
        <v>141</v>
      </c>
      <c r="I18" s="114">
        <v>141</v>
      </c>
      <c r="J18" s="424">
        <f>IF(OR(I18=0,G18=0),"",I18/G18)</f>
        <v>0.96575342465753422</v>
      </c>
      <c r="K18" s="131">
        <f>IF(OR(I18=0,H18=0),"",I18/H18)</f>
        <v>1</v>
      </c>
      <c r="L18" s="645">
        <v>0.91871999999999998</v>
      </c>
      <c r="M18" s="646"/>
      <c r="N18" s="145">
        <f t="shared" ref="N18:N26" si="8">D18-C18</f>
        <v>3.7130000000000223</v>
      </c>
      <c r="O18" s="146">
        <f t="shared" ref="O18:O26" si="9">I18-H18</f>
        <v>0</v>
      </c>
      <c r="P18" s="145">
        <f t="shared" ref="P18:P26" si="10">D18-B18</f>
        <v>-1.103999999999985</v>
      </c>
      <c r="Q18" s="146">
        <f t="shared" ref="Q18:Q26" si="11">I18-G18</f>
        <v>-5</v>
      </c>
    </row>
    <row r="19" spans="1:17" ht="14.4" hidden="1" customHeight="1" outlineLevel="1" x14ac:dyDescent="0.3">
      <c r="A19" s="441" t="s">
        <v>168</v>
      </c>
      <c r="B19" s="120">
        <v>44.081000000000003</v>
      </c>
      <c r="C19" s="113">
        <v>37.572000000000003</v>
      </c>
      <c r="D19" s="113">
        <v>62.191000000000003</v>
      </c>
      <c r="E19" s="425">
        <f t="shared" ref="E19:E25" si="12">IF(OR(D19=0,B19=0),"",D19/B19)</f>
        <v>1.4108345999410177</v>
      </c>
      <c r="F19" s="132">
        <f t="shared" ref="F19:F25" si="13">IF(OR(D19=0,C19=0),"",D19/C19)</f>
        <v>1.6552485893750666</v>
      </c>
      <c r="G19" s="120">
        <v>28</v>
      </c>
      <c r="H19" s="113">
        <v>26</v>
      </c>
      <c r="I19" s="113">
        <v>48</v>
      </c>
      <c r="J19" s="425">
        <f t="shared" ref="J19:J25" si="14">IF(OR(I19=0,G19=0),"",I19/G19)</f>
        <v>1.7142857142857142</v>
      </c>
      <c r="K19" s="134">
        <f t="shared" ref="K19:K25" si="15">IF(OR(I19=0,H19=0),"",I19/H19)</f>
        <v>1.8461538461538463</v>
      </c>
      <c r="L19" s="645">
        <v>0.99456</v>
      </c>
      <c r="M19" s="646"/>
      <c r="N19" s="147">
        <f t="shared" si="8"/>
        <v>24.619</v>
      </c>
      <c r="O19" s="148">
        <f t="shared" si="9"/>
        <v>22</v>
      </c>
      <c r="P19" s="147">
        <f t="shared" si="10"/>
        <v>18.11</v>
      </c>
      <c r="Q19" s="148">
        <f t="shared" si="11"/>
        <v>20</v>
      </c>
    </row>
    <row r="20" spans="1:17" ht="14.4" hidden="1" customHeight="1" outlineLevel="1" x14ac:dyDescent="0.3">
      <c r="A20" s="441" t="s">
        <v>169</v>
      </c>
      <c r="B20" s="120">
        <v>128.506</v>
      </c>
      <c r="C20" s="113">
        <v>110.35</v>
      </c>
      <c r="D20" s="113">
        <v>111.91</v>
      </c>
      <c r="E20" s="425">
        <f t="shared" si="12"/>
        <v>0.87085427917762592</v>
      </c>
      <c r="F20" s="132">
        <f t="shared" si="13"/>
        <v>1.01413683733575</v>
      </c>
      <c r="G20" s="120">
        <v>78</v>
      </c>
      <c r="H20" s="113">
        <v>78</v>
      </c>
      <c r="I20" s="113">
        <v>85</v>
      </c>
      <c r="J20" s="425">
        <f t="shared" si="14"/>
        <v>1.0897435897435896</v>
      </c>
      <c r="K20" s="134">
        <f t="shared" si="15"/>
        <v>1.0897435897435896</v>
      </c>
      <c r="L20" s="645">
        <v>0.96671999999999991</v>
      </c>
      <c r="M20" s="646"/>
      <c r="N20" s="147">
        <f t="shared" si="8"/>
        <v>1.5600000000000023</v>
      </c>
      <c r="O20" s="148">
        <f t="shared" si="9"/>
        <v>7</v>
      </c>
      <c r="P20" s="147">
        <f t="shared" si="10"/>
        <v>-16.596000000000004</v>
      </c>
      <c r="Q20" s="148">
        <f t="shared" si="11"/>
        <v>7</v>
      </c>
    </row>
    <row r="21" spans="1:17" ht="14.4" hidden="1" customHeight="1" outlineLevel="1" x14ac:dyDescent="0.3">
      <c r="A21" s="441" t="s">
        <v>170</v>
      </c>
      <c r="B21" s="120">
        <v>12.797000000000001</v>
      </c>
      <c r="C21" s="113">
        <v>8.4879999999999995</v>
      </c>
      <c r="D21" s="113">
        <v>19.248999999999999</v>
      </c>
      <c r="E21" s="425">
        <f t="shared" si="12"/>
        <v>1.5041806673439087</v>
      </c>
      <c r="F21" s="132">
        <f t="shared" si="13"/>
        <v>2.2677898209236571</v>
      </c>
      <c r="G21" s="120">
        <v>11</v>
      </c>
      <c r="H21" s="113">
        <v>6</v>
      </c>
      <c r="I21" s="113">
        <v>11</v>
      </c>
      <c r="J21" s="425">
        <f t="shared" si="14"/>
        <v>1</v>
      </c>
      <c r="K21" s="134">
        <f t="shared" si="15"/>
        <v>1.8333333333333333</v>
      </c>
      <c r="L21" s="645">
        <v>1.11744</v>
      </c>
      <c r="M21" s="646"/>
      <c r="N21" s="147">
        <f t="shared" si="8"/>
        <v>10.760999999999999</v>
      </c>
      <c r="O21" s="148">
        <f t="shared" si="9"/>
        <v>5</v>
      </c>
      <c r="P21" s="147">
        <f t="shared" si="10"/>
        <v>6.4519999999999982</v>
      </c>
      <c r="Q21" s="148">
        <f t="shared" si="11"/>
        <v>0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0.41799999999999998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1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0.41799999999999998</v>
      </c>
      <c r="O22" s="148">
        <f t="shared" si="9"/>
        <v>1</v>
      </c>
      <c r="P22" s="147">
        <f t="shared" si="10"/>
        <v>0.41799999999999998</v>
      </c>
      <c r="Q22" s="148">
        <f t="shared" si="11"/>
        <v>1</v>
      </c>
    </row>
    <row r="23" spans="1:17" ht="14.4" hidden="1" customHeight="1" outlineLevel="1" x14ac:dyDescent="0.3">
      <c r="A23" s="441" t="s">
        <v>172</v>
      </c>
      <c r="B23" s="120">
        <v>47.131</v>
      </c>
      <c r="C23" s="113">
        <v>67.513999999999996</v>
      </c>
      <c r="D23" s="113">
        <v>63.103999999999999</v>
      </c>
      <c r="E23" s="425">
        <f t="shared" si="12"/>
        <v>1.3389064522288938</v>
      </c>
      <c r="F23" s="132">
        <f t="shared" si="13"/>
        <v>0.93468021447403504</v>
      </c>
      <c r="G23" s="120">
        <v>31</v>
      </c>
      <c r="H23" s="113">
        <v>44</v>
      </c>
      <c r="I23" s="113">
        <v>45</v>
      </c>
      <c r="J23" s="425">
        <f t="shared" si="14"/>
        <v>1.4516129032258065</v>
      </c>
      <c r="K23" s="134">
        <f t="shared" si="15"/>
        <v>1.0227272727272727</v>
      </c>
      <c r="L23" s="645">
        <v>0.98495999999999995</v>
      </c>
      <c r="M23" s="646"/>
      <c r="N23" s="147">
        <f t="shared" si="8"/>
        <v>-4.4099999999999966</v>
      </c>
      <c r="O23" s="148">
        <f t="shared" si="9"/>
        <v>1</v>
      </c>
      <c r="P23" s="147">
        <f t="shared" si="10"/>
        <v>15.972999999999999</v>
      </c>
      <c r="Q23" s="148">
        <f t="shared" si="11"/>
        <v>14</v>
      </c>
    </row>
    <row r="24" spans="1:17" ht="14.4" hidden="1" customHeight="1" outlineLevel="1" x14ac:dyDescent="0.3">
      <c r="A24" s="441" t="s">
        <v>173</v>
      </c>
      <c r="B24" s="120">
        <v>26.498000000000001</v>
      </c>
      <c r="C24" s="113">
        <v>7.3140000000000001</v>
      </c>
      <c r="D24" s="113">
        <v>18.478000000000002</v>
      </c>
      <c r="E24" s="425">
        <f t="shared" si="12"/>
        <v>0.69733564797343195</v>
      </c>
      <c r="F24" s="132">
        <f t="shared" si="13"/>
        <v>2.5263877495214659</v>
      </c>
      <c r="G24" s="120">
        <v>14</v>
      </c>
      <c r="H24" s="113">
        <v>5</v>
      </c>
      <c r="I24" s="113">
        <v>10</v>
      </c>
      <c r="J24" s="425">
        <f t="shared" si="14"/>
        <v>0.7142857142857143</v>
      </c>
      <c r="K24" s="134">
        <f t="shared" si="15"/>
        <v>2</v>
      </c>
      <c r="L24" s="645">
        <v>1.0147199999999998</v>
      </c>
      <c r="M24" s="646"/>
      <c r="N24" s="147">
        <f t="shared" si="8"/>
        <v>11.164000000000001</v>
      </c>
      <c r="O24" s="148">
        <f t="shared" si="9"/>
        <v>5</v>
      </c>
      <c r="P24" s="147">
        <f t="shared" si="10"/>
        <v>-8.02</v>
      </c>
      <c r="Q24" s="148">
        <f t="shared" si="11"/>
        <v>-4</v>
      </c>
    </row>
    <row r="25" spans="1:17" ht="14.4" hidden="1" customHeight="1" outlineLevel="1" thickBot="1" x14ac:dyDescent="0.35">
      <c r="A25" s="442" t="s">
        <v>208</v>
      </c>
      <c r="B25" s="238">
        <v>5.7439999999999998</v>
      </c>
      <c r="C25" s="239">
        <v>6.298</v>
      </c>
      <c r="D25" s="239">
        <v>0.68</v>
      </c>
      <c r="E25" s="426">
        <f t="shared" si="12"/>
        <v>0.11838440111420614</v>
      </c>
      <c r="F25" s="240">
        <f t="shared" si="13"/>
        <v>0.10797078437599239</v>
      </c>
      <c r="G25" s="238">
        <v>5</v>
      </c>
      <c r="H25" s="239">
        <v>3</v>
      </c>
      <c r="I25" s="239">
        <v>1</v>
      </c>
      <c r="J25" s="426">
        <f t="shared" si="14"/>
        <v>0.2</v>
      </c>
      <c r="K25" s="242">
        <f t="shared" si="15"/>
        <v>0.33333333333333331</v>
      </c>
      <c r="L25" s="356"/>
      <c r="M25" s="357"/>
      <c r="N25" s="245">
        <f t="shared" si="8"/>
        <v>-5.6180000000000003</v>
      </c>
      <c r="O25" s="246">
        <f t="shared" si="9"/>
        <v>-2</v>
      </c>
      <c r="P25" s="245">
        <f t="shared" si="10"/>
        <v>-5.0640000000000001</v>
      </c>
      <c r="Q25" s="246">
        <f t="shared" si="11"/>
        <v>-4</v>
      </c>
    </row>
    <row r="26" spans="1:17" ht="14.4" customHeight="1" collapsed="1" thickBot="1" x14ac:dyDescent="0.35">
      <c r="A26" s="445" t="s">
        <v>3</v>
      </c>
      <c r="B26" s="149">
        <f>SUM(B18:B25)</f>
        <v>471.048</v>
      </c>
      <c r="C26" s="150">
        <f>SUM(C18:C25)</f>
        <v>439.01</v>
      </c>
      <c r="D26" s="150">
        <f>SUM(D18:D25)</f>
        <v>481.21700000000004</v>
      </c>
      <c r="E26" s="421">
        <f>IF(OR(D26=0,B26=0),0,D26/B26)</f>
        <v>1.021588033491279</v>
      </c>
      <c r="F26" s="151">
        <f>IF(OR(D26=0,C26=0),0,D26/C26)</f>
        <v>1.0961413179654222</v>
      </c>
      <c r="G26" s="149">
        <f>SUM(G18:G25)</f>
        <v>313</v>
      </c>
      <c r="H26" s="150">
        <f>SUM(H18:H25)</f>
        <v>303</v>
      </c>
      <c r="I26" s="150">
        <f>SUM(I18:I25)</f>
        <v>342</v>
      </c>
      <c r="J26" s="421">
        <f>IF(OR(I26=0,G26=0),0,I26/G26)</f>
        <v>1.0926517571884984</v>
      </c>
      <c r="K26" s="152">
        <f>IF(OR(I26=0,H26=0),0,I26/H26)</f>
        <v>1.1287128712871286</v>
      </c>
      <c r="L26" s="121"/>
      <c r="M26" s="121"/>
      <c r="N26" s="143">
        <f t="shared" si="8"/>
        <v>42.20700000000005</v>
      </c>
      <c r="O26" s="153">
        <f t="shared" si="9"/>
        <v>39</v>
      </c>
      <c r="P26" s="143">
        <f t="shared" si="10"/>
        <v>10.16900000000004</v>
      </c>
      <c r="Q26" s="153">
        <f t="shared" si="11"/>
        <v>29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293</v>
      </c>
      <c r="C33" s="199">
        <v>255</v>
      </c>
      <c r="D33" s="84">
        <f>IF(C33="","",C33-B33)</f>
        <v>-38</v>
      </c>
      <c r="E33" s="85">
        <f>IF(C33="","",C33/B33)</f>
        <v>0.87030716723549484</v>
      </c>
      <c r="F33" s="86">
        <v>30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817</v>
      </c>
      <c r="C34" s="200">
        <v>577</v>
      </c>
      <c r="D34" s="87">
        <f t="shared" ref="D34:D45" si="0">IF(C34="","",C34-B34)</f>
        <v>-240</v>
      </c>
      <c r="E34" s="88">
        <f t="shared" ref="E34:E45" si="1">IF(C34="","",C34/B34)</f>
        <v>0.70624235006119951</v>
      </c>
      <c r="F34" s="89">
        <v>32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1290</v>
      </c>
      <c r="C35" s="200">
        <v>976</v>
      </c>
      <c r="D35" s="87">
        <f t="shared" si="0"/>
        <v>-314</v>
      </c>
      <c r="E35" s="88">
        <f t="shared" si="1"/>
        <v>0.75658914728682169</v>
      </c>
      <c r="F35" s="89">
        <v>105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1890</v>
      </c>
      <c r="C36" s="200">
        <v>1445</v>
      </c>
      <c r="D36" s="87">
        <f t="shared" si="0"/>
        <v>-445</v>
      </c>
      <c r="E36" s="88">
        <f t="shared" si="1"/>
        <v>0.76455026455026454</v>
      </c>
      <c r="F36" s="89">
        <v>151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2772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2643</v>
      </c>
      <c r="B5" s="950"/>
      <c r="C5" s="951"/>
      <c r="D5" s="952"/>
      <c r="E5" s="953">
        <v>1</v>
      </c>
      <c r="F5" s="954">
        <v>7.09</v>
      </c>
      <c r="G5" s="955">
        <v>15</v>
      </c>
      <c r="H5" s="956"/>
      <c r="I5" s="957"/>
      <c r="J5" s="958"/>
      <c r="K5" s="959">
        <v>7.09</v>
      </c>
      <c r="L5" s="956">
        <v>5</v>
      </c>
      <c r="M5" s="956">
        <v>45</v>
      </c>
      <c r="N5" s="960">
        <v>15</v>
      </c>
      <c r="O5" s="956" t="s">
        <v>2644</v>
      </c>
      <c r="P5" s="961" t="s">
        <v>2645</v>
      </c>
      <c r="Q5" s="962">
        <f>H5-B5</f>
        <v>0</v>
      </c>
      <c r="R5" s="978">
        <f>I5-C5</f>
        <v>0</v>
      </c>
      <c r="S5" s="962">
        <f>H5-E5</f>
        <v>-1</v>
      </c>
      <c r="T5" s="978">
        <f>I5-F5</f>
        <v>-7.09</v>
      </c>
      <c r="U5" s="988" t="s">
        <v>557</v>
      </c>
      <c r="V5" s="950" t="s">
        <v>557</v>
      </c>
      <c r="W5" s="950" t="s">
        <v>557</v>
      </c>
      <c r="X5" s="989" t="s">
        <v>557</v>
      </c>
      <c r="Y5" s="990"/>
    </row>
    <row r="6" spans="1:25" ht="14.4" customHeight="1" x14ac:dyDescent="0.3">
      <c r="A6" s="948" t="s">
        <v>2646</v>
      </c>
      <c r="B6" s="934">
        <v>1</v>
      </c>
      <c r="C6" s="935">
        <v>7.21</v>
      </c>
      <c r="D6" s="932">
        <v>24</v>
      </c>
      <c r="E6" s="936">
        <v>1</v>
      </c>
      <c r="F6" s="937">
        <v>7.09</v>
      </c>
      <c r="G6" s="920">
        <v>19</v>
      </c>
      <c r="H6" s="938"/>
      <c r="I6" s="939"/>
      <c r="J6" s="921"/>
      <c r="K6" s="940">
        <v>7.09</v>
      </c>
      <c r="L6" s="938">
        <v>5</v>
      </c>
      <c r="M6" s="938">
        <v>45</v>
      </c>
      <c r="N6" s="941">
        <v>15</v>
      </c>
      <c r="O6" s="938" t="s">
        <v>2644</v>
      </c>
      <c r="P6" s="942" t="s">
        <v>2647</v>
      </c>
      <c r="Q6" s="943">
        <f t="shared" ref="Q6:R69" si="0">H6-B6</f>
        <v>-1</v>
      </c>
      <c r="R6" s="979">
        <f t="shared" si="0"/>
        <v>-7.21</v>
      </c>
      <c r="S6" s="943">
        <f t="shared" ref="S6:S69" si="1">H6-E6</f>
        <v>-1</v>
      </c>
      <c r="T6" s="979">
        <f t="shared" ref="T6:T69" si="2">I6-F6</f>
        <v>-7.09</v>
      </c>
      <c r="U6" s="987" t="s">
        <v>557</v>
      </c>
      <c r="V6" s="934" t="s">
        <v>557</v>
      </c>
      <c r="W6" s="934" t="s">
        <v>557</v>
      </c>
      <c r="X6" s="985" t="s">
        <v>557</v>
      </c>
      <c r="Y6" s="983"/>
    </row>
    <row r="7" spans="1:25" ht="14.4" customHeight="1" x14ac:dyDescent="0.3">
      <c r="A7" s="948" t="s">
        <v>2648</v>
      </c>
      <c r="B7" s="934">
        <v>1</v>
      </c>
      <c r="C7" s="935">
        <v>9.02</v>
      </c>
      <c r="D7" s="932">
        <v>26</v>
      </c>
      <c r="E7" s="936"/>
      <c r="F7" s="937"/>
      <c r="G7" s="920"/>
      <c r="H7" s="938"/>
      <c r="I7" s="939"/>
      <c r="J7" s="921"/>
      <c r="K7" s="940">
        <v>7.77</v>
      </c>
      <c r="L7" s="938">
        <v>5</v>
      </c>
      <c r="M7" s="938">
        <v>45</v>
      </c>
      <c r="N7" s="941">
        <v>15</v>
      </c>
      <c r="O7" s="938" t="s">
        <v>2644</v>
      </c>
      <c r="P7" s="942" t="s">
        <v>2649</v>
      </c>
      <c r="Q7" s="943">
        <f t="shared" si="0"/>
        <v>-1</v>
      </c>
      <c r="R7" s="979">
        <f t="shared" si="0"/>
        <v>-9.02</v>
      </c>
      <c r="S7" s="943">
        <f t="shared" si="1"/>
        <v>0</v>
      </c>
      <c r="T7" s="979">
        <f t="shared" si="2"/>
        <v>0</v>
      </c>
      <c r="U7" s="987" t="s">
        <v>557</v>
      </c>
      <c r="V7" s="934" t="s">
        <v>557</v>
      </c>
      <c r="W7" s="934" t="s">
        <v>557</v>
      </c>
      <c r="X7" s="985" t="s">
        <v>557</v>
      </c>
      <c r="Y7" s="983"/>
    </row>
    <row r="8" spans="1:25" ht="14.4" customHeight="1" x14ac:dyDescent="0.3">
      <c r="A8" s="947" t="s">
        <v>2650</v>
      </c>
      <c r="B8" s="922">
        <v>1</v>
      </c>
      <c r="C8" s="923">
        <v>2.5</v>
      </c>
      <c r="D8" s="924">
        <v>11</v>
      </c>
      <c r="E8" s="933"/>
      <c r="F8" s="915"/>
      <c r="G8" s="916"/>
      <c r="H8" s="914"/>
      <c r="I8" s="915"/>
      <c r="J8" s="916"/>
      <c r="K8" s="917">
        <v>2.5</v>
      </c>
      <c r="L8" s="914">
        <v>4</v>
      </c>
      <c r="M8" s="914">
        <v>36</v>
      </c>
      <c r="N8" s="918">
        <v>12</v>
      </c>
      <c r="O8" s="914" t="s">
        <v>2644</v>
      </c>
      <c r="P8" s="931" t="s">
        <v>2651</v>
      </c>
      <c r="Q8" s="919">
        <f t="shared" si="0"/>
        <v>-1</v>
      </c>
      <c r="R8" s="980">
        <f t="shared" si="0"/>
        <v>-2.5</v>
      </c>
      <c r="S8" s="919">
        <f t="shared" si="1"/>
        <v>0</v>
      </c>
      <c r="T8" s="980">
        <f t="shared" si="2"/>
        <v>0</v>
      </c>
      <c r="U8" s="986" t="s">
        <v>557</v>
      </c>
      <c r="V8" s="928" t="s">
        <v>557</v>
      </c>
      <c r="W8" s="928" t="s">
        <v>557</v>
      </c>
      <c r="X8" s="984" t="s">
        <v>557</v>
      </c>
      <c r="Y8" s="982"/>
    </row>
    <row r="9" spans="1:25" ht="14.4" customHeight="1" x14ac:dyDescent="0.3">
      <c r="A9" s="947" t="s">
        <v>2652</v>
      </c>
      <c r="B9" s="922">
        <v>1</v>
      </c>
      <c r="C9" s="923">
        <v>0.38</v>
      </c>
      <c r="D9" s="924">
        <v>3</v>
      </c>
      <c r="E9" s="933"/>
      <c r="F9" s="915"/>
      <c r="G9" s="916"/>
      <c r="H9" s="914"/>
      <c r="I9" s="915"/>
      <c r="J9" s="916"/>
      <c r="K9" s="917">
        <v>0.38</v>
      </c>
      <c r="L9" s="914">
        <v>1</v>
      </c>
      <c r="M9" s="914">
        <v>9</v>
      </c>
      <c r="N9" s="918">
        <v>3</v>
      </c>
      <c r="O9" s="914" t="s">
        <v>2644</v>
      </c>
      <c r="P9" s="931" t="s">
        <v>2653</v>
      </c>
      <c r="Q9" s="919">
        <f t="shared" si="0"/>
        <v>-1</v>
      </c>
      <c r="R9" s="980">
        <f t="shared" si="0"/>
        <v>-0.38</v>
      </c>
      <c r="S9" s="919">
        <f t="shared" si="1"/>
        <v>0</v>
      </c>
      <c r="T9" s="980">
        <f t="shared" si="2"/>
        <v>0</v>
      </c>
      <c r="U9" s="986" t="s">
        <v>557</v>
      </c>
      <c r="V9" s="928" t="s">
        <v>557</v>
      </c>
      <c r="W9" s="928" t="s">
        <v>557</v>
      </c>
      <c r="X9" s="984" t="s">
        <v>557</v>
      </c>
      <c r="Y9" s="982"/>
    </row>
    <row r="10" spans="1:25" ht="14.4" customHeight="1" x14ac:dyDescent="0.3">
      <c r="A10" s="947" t="s">
        <v>2654</v>
      </c>
      <c r="B10" s="928">
        <v>2</v>
      </c>
      <c r="C10" s="929">
        <v>2.27</v>
      </c>
      <c r="D10" s="930">
        <v>3.5</v>
      </c>
      <c r="E10" s="911">
        <v>4</v>
      </c>
      <c r="F10" s="912">
        <v>4.54</v>
      </c>
      <c r="G10" s="913">
        <v>4</v>
      </c>
      <c r="H10" s="914">
        <v>1</v>
      </c>
      <c r="I10" s="915">
        <v>1.1399999999999999</v>
      </c>
      <c r="J10" s="916">
        <v>4</v>
      </c>
      <c r="K10" s="917">
        <v>1.1399999999999999</v>
      </c>
      <c r="L10" s="914">
        <v>2</v>
      </c>
      <c r="M10" s="914">
        <v>21</v>
      </c>
      <c r="N10" s="918">
        <v>7</v>
      </c>
      <c r="O10" s="914" t="s">
        <v>2644</v>
      </c>
      <c r="P10" s="931" t="s">
        <v>2655</v>
      </c>
      <c r="Q10" s="919">
        <f t="shared" si="0"/>
        <v>-1</v>
      </c>
      <c r="R10" s="980">
        <f t="shared" si="0"/>
        <v>-1.1300000000000001</v>
      </c>
      <c r="S10" s="919">
        <f t="shared" si="1"/>
        <v>-3</v>
      </c>
      <c r="T10" s="980">
        <f t="shared" si="2"/>
        <v>-3.4000000000000004</v>
      </c>
      <c r="U10" s="986">
        <v>7</v>
      </c>
      <c r="V10" s="928">
        <v>4</v>
      </c>
      <c r="W10" s="928">
        <v>-3</v>
      </c>
      <c r="X10" s="984">
        <v>0.5714285714285714</v>
      </c>
      <c r="Y10" s="982"/>
    </row>
    <row r="11" spans="1:25" ht="14.4" customHeight="1" x14ac:dyDescent="0.3">
      <c r="A11" s="948" t="s">
        <v>2656</v>
      </c>
      <c r="B11" s="934">
        <v>2</v>
      </c>
      <c r="C11" s="935">
        <v>3.33</v>
      </c>
      <c r="D11" s="932">
        <v>4</v>
      </c>
      <c r="E11" s="936">
        <v>3</v>
      </c>
      <c r="F11" s="937">
        <v>4.99</v>
      </c>
      <c r="G11" s="920">
        <v>5</v>
      </c>
      <c r="H11" s="938">
        <v>1</v>
      </c>
      <c r="I11" s="939">
        <v>1.66</v>
      </c>
      <c r="J11" s="921">
        <v>3</v>
      </c>
      <c r="K11" s="940">
        <v>1.66</v>
      </c>
      <c r="L11" s="938">
        <v>3</v>
      </c>
      <c r="M11" s="938">
        <v>27</v>
      </c>
      <c r="N11" s="941">
        <v>9</v>
      </c>
      <c r="O11" s="938" t="s">
        <v>2644</v>
      </c>
      <c r="P11" s="942" t="s">
        <v>2657</v>
      </c>
      <c r="Q11" s="943">
        <f t="shared" si="0"/>
        <v>-1</v>
      </c>
      <c r="R11" s="979">
        <f t="shared" si="0"/>
        <v>-1.6700000000000002</v>
      </c>
      <c r="S11" s="943">
        <f t="shared" si="1"/>
        <v>-2</v>
      </c>
      <c r="T11" s="979">
        <f t="shared" si="2"/>
        <v>-3.33</v>
      </c>
      <c r="U11" s="987">
        <v>9</v>
      </c>
      <c r="V11" s="934">
        <v>3</v>
      </c>
      <c r="W11" s="934">
        <v>-6</v>
      </c>
      <c r="X11" s="985">
        <v>0.33333333333333331</v>
      </c>
      <c r="Y11" s="983"/>
    </row>
    <row r="12" spans="1:25" ht="14.4" customHeight="1" x14ac:dyDescent="0.3">
      <c r="A12" s="948" t="s">
        <v>2658</v>
      </c>
      <c r="B12" s="934"/>
      <c r="C12" s="935"/>
      <c r="D12" s="932"/>
      <c r="E12" s="936"/>
      <c r="F12" s="937"/>
      <c r="G12" s="920"/>
      <c r="H12" s="938">
        <v>1</v>
      </c>
      <c r="I12" s="939">
        <v>2.1800000000000002</v>
      </c>
      <c r="J12" s="921">
        <v>3</v>
      </c>
      <c r="K12" s="940">
        <v>2.1800000000000002</v>
      </c>
      <c r="L12" s="938">
        <v>3</v>
      </c>
      <c r="M12" s="938">
        <v>30</v>
      </c>
      <c r="N12" s="941">
        <v>10</v>
      </c>
      <c r="O12" s="938" t="s">
        <v>2644</v>
      </c>
      <c r="P12" s="942" t="s">
        <v>2659</v>
      </c>
      <c r="Q12" s="943">
        <f t="shared" si="0"/>
        <v>1</v>
      </c>
      <c r="R12" s="979">
        <f t="shared" si="0"/>
        <v>2.1800000000000002</v>
      </c>
      <c r="S12" s="943">
        <f t="shared" si="1"/>
        <v>1</v>
      </c>
      <c r="T12" s="979">
        <f t="shared" si="2"/>
        <v>2.1800000000000002</v>
      </c>
      <c r="U12" s="987">
        <v>10</v>
      </c>
      <c r="V12" s="934">
        <v>3</v>
      </c>
      <c r="W12" s="934">
        <v>-7</v>
      </c>
      <c r="X12" s="985">
        <v>0.3</v>
      </c>
      <c r="Y12" s="983"/>
    </row>
    <row r="13" spans="1:25" ht="14.4" customHeight="1" x14ac:dyDescent="0.3">
      <c r="A13" s="947" t="s">
        <v>2660</v>
      </c>
      <c r="B13" s="928"/>
      <c r="C13" s="929"/>
      <c r="D13" s="930"/>
      <c r="E13" s="911">
        <v>2</v>
      </c>
      <c r="F13" s="912">
        <v>0.68</v>
      </c>
      <c r="G13" s="913">
        <v>2.5</v>
      </c>
      <c r="H13" s="914"/>
      <c r="I13" s="915"/>
      <c r="J13" s="916"/>
      <c r="K13" s="917">
        <v>0.34</v>
      </c>
      <c r="L13" s="914">
        <v>1</v>
      </c>
      <c r="M13" s="914">
        <v>12</v>
      </c>
      <c r="N13" s="918">
        <v>4</v>
      </c>
      <c r="O13" s="914" t="s">
        <v>2644</v>
      </c>
      <c r="P13" s="931" t="s">
        <v>2661</v>
      </c>
      <c r="Q13" s="919">
        <f t="shared" si="0"/>
        <v>0</v>
      </c>
      <c r="R13" s="980">
        <f t="shared" si="0"/>
        <v>0</v>
      </c>
      <c r="S13" s="919">
        <f t="shared" si="1"/>
        <v>-2</v>
      </c>
      <c r="T13" s="980">
        <f t="shared" si="2"/>
        <v>-0.68</v>
      </c>
      <c r="U13" s="986" t="s">
        <v>557</v>
      </c>
      <c r="V13" s="928" t="s">
        <v>557</v>
      </c>
      <c r="W13" s="928" t="s">
        <v>557</v>
      </c>
      <c r="X13" s="984" t="s">
        <v>557</v>
      </c>
      <c r="Y13" s="982"/>
    </row>
    <row r="14" spans="1:25" ht="14.4" customHeight="1" x14ac:dyDescent="0.3">
      <c r="A14" s="948" t="s">
        <v>2662</v>
      </c>
      <c r="B14" s="934"/>
      <c r="C14" s="935"/>
      <c r="D14" s="932"/>
      <c r="E14" s="936"/>
      <c r="F14" s="937"/>
      <c r="G14" s="920"/>
      <c r="H14" s="938">
        <v>1</v>
      </c>
      <c r="I14" s="939">
        <v>0.41</v>
      </c>
      <c r="J14" s="925">
        <v>8</v>
      </c>
      <c r="K14" s="940">
        <v>0.41</v>
      </c>
      <c r="L14" s="938">
        <v>1</v>
      </c>
      <c r="M14" s="938">
        <v>12</v>
      </c>
      <c r="N14" s="941">
        <v>4</v>
      </c>
      <c r="O14" s="938" t="s">
        <v>2644</v>
      </c>
      <c r="P14" s="942" t="s">
        <v>2663</v>
      </c>
      <c r="Q14" s="943">
        <f t="shared" si="0"/>
        <v>1</v>
      </c>
      <c r="R14" s="979">
        <f t="shared" si="0"/>
        <v>0.41</v>
      </c>
      <c r="S14" s="943">
        <f t="shared" si="1"/>
        <v>1</v>
      </c>
      <c r="T14" s="979">
        <f t="shared" si="2"/>
        <v>0.41</v>
      </c>
      <c r="U14" s="987">
        <v>4</v>
      </c>
      <c r="V14" s="934">
        <v>8</v>
      </c>
      <c r="W14" s="934">
        <v>4</v>
      </c>
      <c r="X14" s="985">
        <v>2</v>
      </c>
      <c r="Y14" s="983">
        <v>4</v>
      </c>
    </row>
    <row r="15" spans="1:25" ht="14.4" customHeight="1" x14ac:dyDescent="0.3">
      <c r="A15" s="947" t="s">
        <v>2664</v>
      </c>
      <c r="B15" s="928">
        <v>4</v>
      </c>
      <c r="C15" s="929">
        <v>8.76</v>
      </c>
      <c r="D15" s="930">
        <v>10.5</v>
      </c>
      <c r="E15" s="933">
        <v>8</v>
      </c>
      <c r="F15" s="915">
        <v>17.739999999999998</v>
      </c>
      <c r="G15" s="916">
        <v>9.4</v>
      </c>
      <c r="H15" s="911">
        <v>6</v>
      </c>
      <c r="I15" s="912">
        <v>13.49</v>
      </c>
      <c r="J15" s="926">
        <v>10.5</v>
      </c>
      <c r="K15" s="917">
        <v>2.19</v>
      </c>
      <c r="L15" s="914">
        <v>3</v>
      </c>
      <c r="M15" s="914">
        <v>27</v>
      </c>
      <c r="N15" s="918">
        <v>9</v>
      </c>
      <c r="O15" s="914" t="s">
        <v>2644</v>
      </c>
      <c r="P15" s="931" t="s">
        <v>2665</v>
      </c>
      <c r="Q15" s="919">
        <f t="shared" si="0"/>
        <v>2</v>
      </c>
      <c r="R15" s="980">
        <f t="shared" si="0"/>
        <v>4.7300000000000004</v>
      </c>
      <c r="S15" s="919">
        <f t="shared" si="1"/>
        <v>-2</v>
      </c>
      <c r="T15" s="980">
        <f t="shared" si="2"/>
        <v>-4.2499999999999982</v>
      </c>
      <c r="U15" s="986">
        <v>54</v>
      </c>
      <c r="V15" s="928">
        <v>63</v>
      </c>
      <c r="W15" s="928">
        <v>9</v>
      </c>
      <c r="X15" s="984">
        <v>1.1666666666666667</v>
      </c>
      <c r="Y15" s="982">
        <v>10</v>
      </c>
    </row>
    <row r="16" spans="1:25" ht="14.4" customHeight="1" x14ac:dyDescent="0.3">
      <c r="A16" s="948" t="s">
        <v>2666</v>
      </c>
      <c r="B16" s="934">
        <v>6</v>
      </c>
      <c r="C16" s="935">
        <v>25.77</v>
      </c>
      <c r="D16" s="932">
        <v>16.7</v>
      </c>
      <c r="E16" s="944">
        <v>3</v>
      </c>
      <c r="F16" s="939">
        <v>13.03</v>
      </c>
      <c r="G16" s="921">
        <v>16</v>
      </c>
      <c r="H16" s="936">
        <v>7</v>
      </c>
      <c r="I16" s="937">
        <v>33.79</v>
      </c>
      <c r="J16" s="925">
        <v>17.100000000000001</v>
      </c>
      <c r="K16" s="940">
        <v>4.29</v>
      </c>
      <c r="L16" s="938">
        <v>5</v>
      </c>
      <c r="M16" s="938">
        <v>45</v>
      </c>
      <c r="N16" s="941">
        <v>15</v>
      </c>
      <c r="O16" s="938" t="s">
        <v>2644</v>
      </c>
      <c r="P16" s="942" t="s">
        <v>2667</v>
      </c>
      <c r="Q16" s="943">
        <f t="shared" si="0"/>
        <v>1</v>
      </c>
      <c r="R16" s="979">
        <f t="shared" si="0"/>
        <v>8.02</v>
      </c>
      <c r="S16" s="943">
        <f t="shared" si="1"/>
        <v>4</v>
      </c>
      <c r="T16" s="979">
        <f t="shared" si="2"/>
        <v>20.759999999999998</v>
      </c>
      <c r="U16" s="987">
        <v>105</v>
      </c>
      <c r="V16" s="934">
        <v>119.70000000000002</v>
      </c>
      <c r="W16" s="934">
        <v>14.700000000000017</v>
      </c>
      <c r="X16" s="985">
        <v>1.1400000000000001</v>
      </c>
      <c r="Y16" s="983">
        <v>30</v>
      </c>
    </row>
    <row r="17" spans="1:25" ht="14.4" customHeight="1" x14ac:dyDescent="0.3">
      <c r="A17" s="948" t="s">
        <v>2668</v>
      </c>
      <c r="B17" s="934">
        <v>3</v>
      </c>
      <c r="C17" s="935">
        <v>21.05</v>
      </c>
      <c r="D17" s="932">
        <v>16.7</v>
      </c>
      <c r="E17" s="944">
        <v>2</v>
      </c>
      <c r="F17" s="939">
        <v>13.78</v>
      </c>
      <c r="G17" s="921">
        <v>21</v>
      </c>
      <c r="H17" s="936">
        <v>1</v>
      </c>
      <c r="I17" s="937">
        <v>6.86</v>
      </c>
      <c r="J17" s="920">
        <v>14</v>
      </c>
      <c r="K17" s="940">
        <v>6.86</v>
      </c>
      <c r="L17" s="938">
        <v>6</v>
      </c>
      <c r="M17" s="938">
        <v>57</v>
      </c>
      <c r="N17" s="941">
        <v>19</v>
      </c>
      <c r="O17" s="938" t="s">
        <v>2644</v>
      </c>
      <c r="P17" s="942" t="s">
        <v>2669</v>
      </c>
      <c r="Q17" s="943">
        <f t="shared" si="0"/>
        <v>-2</v>
      </c>
      <c r="R17" s="979">
        <f t="shared" si="0"/>
        <v>-14.190000000000001</v>
      </c>
      <c r="S17" s="943">
        <f t="shared" si="1"/>
        <v>-1</v>
      </c>
      <c r="T17" s="979">
        <f t="shared" si="2"/>
        <v>-6.919999999999999</v>
      </c>
      <c r="U17" s="987">
        <v>19</v>
      </c>
      <c r="V17" s="934">
        <v>14</v>
      </c>
      <c r="W17" s="934">
        <v>-5</v>
      </c>
      <c r="X17" s="985">
        <v>0.73684210526315785</v>
      </c>
      <c r="Y17" s="983"/>
    </row>
    <row r="18" spans="1:25" ht="14.4" customHeight="1" x14ac:dyDescent="0.3">
      <c r="A18" s="947" t="s">
        <v>2670</v>
      </c>
      <c r="B18" s="928">
        <v>24</v>
      </c>
      <c r="C18" s="929">
        <v>72.459999999999994</v>
      </c>
      <c r="D18" s="930">
        <v>4.5</v>
      </c>
      <c r="E18" s="933">
        <v>22</v>
      </c>
      <c r="F18" s="915">
        <v>65.760000000000005</v>
      </c>
      <c r="G18" s="916">
        <v>4.4000000000000004</v>
      </c>
      <c r="H18" s="911">
        <v>23</v>
      </c>
      <c r="I18" s="912">
        <v>68.760000000000005</v>
      </c>
      <c r="J18" s="913">
        <v>4</v>
      </c>
      <c r="K18" s="917">
        <v>2.95</v>
      </c>
      <c r="L18" s="914">
        <v>2</v>
      </c>
      <c r="M18" s="914">
        <v>18</v>
      </c>
      <c r="N18" s="918">
        <v>6</v>
      </c>
      <c r="O18" s="914" t="s">
        <v>2644</v>
      </c>
      <c r="P18" s="931" t="s">
        <v>2671</v>
      </c>
      <c r="Q18" s="919">
        <f t="shared" si="0"/>
        <v>-1</v>
      </c>
      <c r="R18" s="980">
        <f t="shared" si="0"/>
        <v>-3.6999999999999886</v>
      </c>
      <c r="S18" s="919">
        <f t="shared" si="1"/>
        <v>1</v>
      </c>
      <c r="T18" s="980">
        <f t="shared" si="2"/>
        <v>3</v>
      </c>
      <c r="U18" s="986">
        <v>138</v>
      </c>
      <c r="V18" s="928">
        <v>92</v>
      </c>
      <c r="W18" s="928">
        <v>-46</v>
      </c>
      <c r="X18" s="984">
        <v>0.66666666666666663</v>
      </c>
      <c r="Y18" s="982"/>
    </row>
    <row r="19" spans="1:25" ht="14.4" customHeight="1" x14ac:dyDescent="0.3">
      <c r="A19" s="948" t="s">
        <v>2672</v>
      </c>
      <c r="B19" s="934">
        <v>3</v>
      </c>
      <c r="C19" s="935">
        <v>9.66</v>
      </c>
      <c r="D19" s="932">
        <v>5.3</v>
      </c>
      <c r="E19" s="944">
        <v>2</v>
      </c>
      <c r="F19" s="939">
        <v>6.28</v>
      </c>
      <c r="G19" s="921">
        <v>11</v>
      </c>
      <c r="H19" s="936">
        <v>9</v>
      </c>
      <c r="I19" s="937">
        <v>28.35</v>
      </c>
      <c r="J19" s="920">
        <v>4.7</v>
      </c>
      <c r="K19" s="940">
        <v>3.1</v>
      </c>
      <c r="L19" s="938">
        <v>3</v>
      </c>
      <c r="M19" s="938">
        <v>24</v>
      </c>
      <c r="N19" s="941">
        <v>8</v>
      </c>
      <c r="O19" s="938" t="s">
        <v>2644</v>
      </c>
      <c r="P19" s="942" t="s">
        <v>2671</v>
      </c>
      <c r="Q19" s="943">
        <f t="shared" si="0"/>
        <v>6</v>
      </c>
      <c r="R19" s="979">
        <f t="shared" si="0"/>
        <v>18.690000000000001</v>
      </c>
      <c r="S19" s="943">
        <f t="shared" si="1"/>
        <v>7</v>
      </c>
      <c r="T19" s="979">
        <f t="shared" si="2"/>
        <v>22.07</v>
      </c>
      <c r="U19" s="987">
        <v>72</v>
      </c>
      <c r="V19" s="934">
        <v>42.300000000000004</v>
      </c>
      <c r="W19" s="934">
        <v>-29.699999999999996</v>
      </c>
      <c r="X19" s="985">
        <v>0.58750000000000002</v>
      </c>
      <c r="Y19" s="983"/>
    </row>
    <row r="20" spans="1:25" ht="14.4" customHeight="1" x14ac:dyDescent="0.3">
      <c r="A20" s="948" t="s">
        <v>2673</v>
      </c>
      <c r="B20" s="934"/>
      <c r="C20" s="935"/>
      <c r="D20" s="932"/>
      <c r="E20" s="944">
        <v>1</v>
      </c>
      <c r="F20" s="939">
        <v>5.82</v>
      </c>
      <c r="G20" s="921">
        <v>14</v>
      </c>
      <c r="H20" s="936"/>
      <c r="I20" s="937"/>
      <c r="J20" s="920"/>
      <c r="K20" s="940">
        <v>5.58</v>
      </c>
      <c r="L20" s="938">
        <v>3</v>
      </c>
      <c r="M20" s="938">
        <v>27</v>
      </c>
      <c r="N20" s="941">
        <v>9</v>
      </c>
      <c r="O20" s="938" t="s">
        <v>2644</v>
      </c>
      <c r="P20" s="942" t="s">
        <v>2671</v>
      </c>
      <c r="Q20" s="943">
        <f t="shared" si="0"/>
        <v>0</v>
      </c>
      <c r="R20" s="979">
        <f t="shared" si="0"/>
        <v>0</v>
      </c>
      <c r="S20" s="943">
        <f t="shared" si="1"/>
        <v>-1</v>
      </c>
      <c r="T20" s="979">
        <f t="shared" si="2"/>
        <v>-5.82</v>
      </c>
      <c r="U20" s="987" t="s">
        <v>557</v>
      </c>
      <c r="V20" s="934" t="s">
        <v>557</v>
      </c>
      <c r="W20" s="934" t="s">
        <v>557</v>
      </c>
      <c r="X20" s="985" t="s">
        <v>557</v>
      </c>
      <c r="Y20" s="983"/>
    </row>
    <row r="21" spans="1:25" ht="14.4" customHeight="1" x14ac:dyDescent="0.3">
      <c r="A21" s="947" t="s">
        <v>2674</v>
      </c>
      <c r="B21" s="928">
        <v>75</v>
      </c>
      <c r="C21" s="929">
        <v>102.48</v>
      </c>
      <c r="D21" s="930">
        <v>4.5</v>
      </c>
      <c r="E21" s="933">
        <v>72</v>
      </c>
      <c r="F21" s="915">
        <v>98.69</v>
      </c>
      <c r="G21" s="916">
        <v>4.0999999999999996</v>
      </c>
      <c r="H21" s="911">
        <v>78</v>
      </c>
      <c r="I21" s="912">
        <v>106.35</v>
      </c>
      <c r="J21" s="913">
        <v>3.6</v>
      </c>
      <c r="K21" s="917">
        <v>1.36</v>
      </c>
      <c r="L21" s="914">
        <v>2</v>
      </c>
      <c r="M21" s="914">
        <v>15</v>
      </c>
      <c r="N21" s="918">
        <v>5</v>
      </c>
      <c r="O21" s="914" t="s">
        <v>2644</v>
      </c>
      <c r="P21" s="931" t="s">
        <v>2675</v>
      </c>
      <c r="Q21" s="919">
        <f t="shared" si="0"/>
        <v>3</v>
      </c>
      <c r="R21" s="980">
        <f t="shared" si="0"/>
        <v>3.8699999999999903</v>
      </c>
      <c r="S21" s="919">
        <f t="shared" si="1"/>
        <v>6</v>
      </c>
      <c r="T21" s="980">
        <f t="shared" si="2"/>
        <v>7.6599999999999966</v>
      </c>
      <c r="U21" s="986">
        <v>390</v>
      </c>
      <c r="V21" s="928">
        <v>280.8</v>
      </c>
      <c r="W21" s="928">
        <v>-109.19999999999999</v>
      </c>
      <c r="X21" s="984">
        <v>0.72000000000000008</v>
      </c>
      <c r="Y21" s="982">
        <v>19</v>
      </c>
    </row>
    <row r="22" spans="1:25" ht="14.4" customHeight="1" x14ac:dyDescent="0.3">
      <c r="A22" s="948" t="s">
        <v>2676</v>
      </c>
      <c r="B22" s="934">
        <v>13</v>
      </c>
      <c r="C22" s="935">
        <v>26.93</v>
      </c>
      <c r="D22" s="932">
        <v>5.8</v>
      </c>
      <c r="E22" s="944">
        <v>11</v>
      </c>
      <c r="F22" s="939">
        <v>22.62</v>
      </c>
      <c r="G22" s="921">
        <v>4.0999999999999996</v>
      </c>
      <c r="H22" s="936">
        <v>17</v>
      </c>
      <c r="I22" s="937">
        <v>37.15</v>
      </c>
      <c r="J22" s="920">
        <v>6.5</v>
      </c>
      <c r="K22" s="940">
        <v>2.12</v>
      </c>
      <c r="L22" s="938">
        <v>3</v>
      </c>
      <c r="M22" s="938">
        <v>24</v>
      </c>
      <c r="N22" s="941">
        <v>8</v>
      </c>
      <c r="O22" s="938" t="s">
        <v>2644</v>
      </c>
      <c r="P22" s="942" t="s">
        <v>2677</v>
      </c>
      <c r="Q22" s="943">
        <f t="shared" si="0"/>
        <v>4</v>
      </c>
      <c r="R22" s="979">
        <f t="shared" si="0"/>
        <v>10.219999999999999</v>
      </c>
      <c r="S22" s="943">
        <f t="shared" si="1"/>
        <v>6</v>
      </c>
      <c r="T22" s="979">
        <f t="shared" si="2"/>
        <v>14.529999999999998</v>
      </c>
      <c r="U22" s="987">
        <v>136</v>
      </c>
      <c r="V22" s="934">
        <v>110.5</v>
      </c>
      <c r="W22" s="934">
        <v>-25.5</v>
      </c>
      <c r="X22" s="985">
        <v>0.8125</v>
      </c>
      <c r="Y22" s="983">
        <v>27</v>
      </c>
    </row>
    <row r="23" spans="1:25" ht="14.4" customHeight="1" x14ac:dyDescent="0.3">
      <c r="A23" s="948" t="s">
        <v>2678</v>
      </c>
      <c r="B23" s="934">
        <v>3</v>
      </c>
      <c r="C23" s="935">
        <v>7.08</v>
      </c>
      <c r="D23" s="932">
        <v>5.3</v>
      </c>
      <c r="E23" s="944">
        <v>1</v>
      </c>
      <c r="F23" s="939">
        <v>2.36</v>
      </c>
      <c r="G23" s="921">
        <v>4</v>
      </c>
      <c r="H23" s="936">
        <v>1</v>
      </c>
      <c r="I23" s="937">
        <v>2.36</v>
      </c>
      <c r="J23" s="925">
        <v>21</v>
      </c>
      <c r="K23" s="940">
        <v>2.36</v>
      </c>
      <c r="L23" s="938">
        <v>2</v>
      </c>
      <c r="M23" s="938">
        <v>21</v>
      </c>
      <c r="N23" s="941">
        <v>7</v>
      </c>
      <c r="O23" s="938" t="s">
        <v>2644</v>
      </c>
      <c r="P23" s="942" t="s">
        <v>2679</v>
      </c>
      <c r="Q23" s="943">
        <f t="shared" si="0"/>
        <v>-2</v>
      </c>
      <c r="R23" s="979">
        <f t="shared" si="0"/>
        <v>-4.7200000000000006</v>
      </c>
      <c r="S23" s="943">
        <f t="shared" si="1"/>
        <v>0</v>
      </c>
      <c r="T23" s="979">
        <f t="shared" si="2"/>
        <v>0</v>
      </c>
      <c r="U23" s="987">
        <v>7</v>
      </c>
      <c r="V23" s="934">
        <v>21</v>
      </c>
      <c r="W23" s="934">
        <v>14</v>
      </c>
      <c r="X23" s="985">
        <v>3</v>
      </c>
      <c r="Y23" s="983">
        <v>14</v>
      </c>
    </row>
    <row r="24" spans="1:25" ht="14.4" customHeight="1" x14ac:dyDescent="0.3">
      <c r="A24" s="947" t="s">
        <v>2680</v>
      </c>
      <c r="B24" s="922">
        <v>5</v>
      </c>
      <c r="C24" s="923">
        <v>6.5</v>
      </c>
      <c r="D24" s="924">
        <v>4.4000000000000004</v>
      </c>
      <c r="E24" s="933">
        <v>6</v>
      </c>
      <c r="F24" s="915">
        <v>7.86</v>
      </c>
      <c r="G24" s="916">
        <v>3.8</v>
      </c>
      <c r="H24" s="914">
        <v>4</v>
      </c>
      <c r="I24" s="915">
        <v>5.2</v>
      </c>
      <c r="J24" s="916">
        <v>4.3</v>
      </c>
      <c r="K24" s="917">
        <v>1.3</v>
      </c>
      <c r="L24" s="914">
        <v>2</v>
      </c>
      <c r="M24" s="914">
        <v>18</v>
      </c>
      <c r="N24" s="918">
        <v>6</v>
      </c>
      <c r="O24" s="914" t="s">
        <v>2644</v>
      </c>
      <c r="P24" s="931" t="s">
        <v>2681</v>
      </c>
      <c r="Q24" s="919">
        <f t="shared" si="0"/>
        <v>-1</v>
      </c>
      <c r="R24" s="980">
        <f t="shared" si="0"/>
        <v>-1.2999999999999998</v>
      </c>
      <c r="S24" s="919">
        <f t="shared" si="1"/>
        <v>-2</v>
      </c>
      <c r="T24" s="980">
        <f t="shared" si="2"/>
        <v>-2.66</v>
      </c>
      <c r="U24" s="986">
        <v>24</v>
      </c>
      <c r="V24" s="928">
        <v>17.2</v>
      </c>
      <c r="W24" s="928">
        <v>-6.8000000000000007</v>
      </c>
      <c r="X24" s="984">
        <v>0.71666666666666667</v>
      </c>
      <c r="Y24" s="982"/>
    </row>
    <row r="25" spans="1:25" ht="14.4" customHeight="1" x14ac:dyDescent="0.3">
      <c r="A25" s="948" t="s">
        <v>2682</v>
      </c>
      <c r="B25" s="945">
        <v>3</v>
      </c>
      <c r="C25" s="946">
        <v>4.79</v>
      </c>
      <c r="D25" s="927">
        <v>3</v>
      </c>
      <c r="E25" s="944"/>
      <c r="F25" s="939"/>
      <c r="G25" s="921"/>
      <c r="H25" s="938"/>
      <c r="I25" s="939"/>
      <c r="J25" s="921"/>
      <c r="K25" s="940">
        <v>1.6</v>
      </c>
      <c r="L25" s="938">
        <v>2</v>
      </c>
      <c r="M25" s="938">
        <v>18</v>
      </c>
      <c r="N25" s="941">
        <v>6</v>
      </c>
      <c r="O25" s="938" t="s">
        <v>2644</v>
      </c>
      <c r="P25" s="942" t="s">
        <v>2683</v>
      </c>
      <c r="Q25" s="943">
        <f t="shared" si="0"/>
        <v>-3</v>
      </c>
      <c r="R25" s="979">
        <f t="shared" si="0"/>
        <v>-4.79</v>
      </c>
      <c r="S25" s="943">
        <f t="shared" si="1"/>
        <v>0</v>
      </c>
      <c r="T25" s="979">
        <f t="shared" si="2"/>
        <v>0</v>
      </c>
      <c r="U25" s="987" t="s">
        <v>557</v>
      </c>
      <c r="V25" s="934" t="s">
        <v>557</v>
      </c>
      <c r="W25" s="934" t="s">
        <v>557</v>
      </c>
      <c r="X25" s="985" t="s">
        <v>557</v>
      </c>
      <c r="Y25" s="983"/>
    </row>
    <row r="26" spans="1:25" ht="14.4" customHeight="1" x14ac:dyDescent="0.3">
      <c r="A26" s="948" t="s">
        <v>2684</v>
      </c>
      <c r="B26" s="945">
        <v>2</v>
      </c>
      <c r="C26" s="946">
        <v>3.29</v>
      </c>
      <c r="D26" s="927">
        <v>5</v>
      </c>
      <c r="E26" s="944">
        <v>1</v>
      </c>
      <c r="F26" s="939">
        <v>1.65</v>
      </c>
      <c r="G26" s="921">
        <v>3</v>
      </c>
      <c r="H26" s="938">
        <v>2</v>
      </c>
      <c r="I26" s="939">
        <v>3.29</v>
      </c>
      <c r="J26" s="921">
        <v>3.5</v>
      </c>
      <c r="K26" s="940">
        <v>1.65</v>
      </c>
      <c r="L26" s="938">
        <v>2</v>
      </c>
      <c r="M26" s="938">
        <v>18</v>
      </c>
      <c r="N26" s="941">
        <v>6</v>
      </c>
      <c r="O26" s="938" t="s">
        <v>2644</v>
      </c>
      <c r="P26" s="942" t="s">
        <v>2685</v>
      </c>
      <c r="Q26" s="943">
        <f t="shared" si="0"/>
        <v>0</v>
      </c>
      <c r="R26" s="979">
        <f t="shared" si="0"/>
        <v>0</v>
      </c>
      <c r="S26" s="943">
        <f t="shared" si="1"/>
        <v>1</v>
      </c>
      <c r="T26" s="979">
        <f t="shared" si="2"/>
        <v>1.6400000000000001</v>
      </c>
      <c r="U26" s="987">
        <v>12</v>
      </c>
      <c r="V26" s="934">
        <v>7</v>
      </c>
      <c r="W26" s="934">
        <v>-5</v>
      </c>
      <c r="X26" s="985">
        <v>0.58333333333333337</v>
      </c>
      <c r="Y26" s="983"/>
    </row>
    <row r="27" spans="1:25" ht="14.4" customHeight="1" x14ac:dyDescent="0.3">
      <c r="A27" s="947" t="s">
        <v>2686</v>
      </c>
      <c r="B27" s="922">
        <v>6</v>
      </c>
      <c r="C27" s="923">
        <v>6.53</v>
      </c>
      <c r="D27" s="924">
        <v>3.8</v>
      </c>
      <c r="E27" s="933">
        <v>4</v>
      </c>
      <c r="F27" s="915">
        <v>4.38</v>
      </c>
      <c r="G27" s="916">
        <v>5.3</v>
      </c>
      <c r="H27" s="914">
        <v>2</v>
      </c>
      <c r="I27" s="915">
        <v>2.17</v>
      </c>
      <c r="J27" s="916">
        <v>3.5</v>
      </c>
      <c r="K27" s="917">
        <v>1.0900000000000001</v>
      </c>
      <c r="L27" s="914">
        <v>2</v>
      </c>
      <c r="M27" s="914">
        <v>18</v>
      </c>
      <c r="N27" s="918">
        <v>6</v>
      </c>
      <c r="O27" s="914" t="s">
        <v>2644</v>
      </c>
      <c r="P27" s="931" t="s">
        <v>2687</v>
      </c>
      <c r="Q27" s="919">
        <f t="shared" si="0"/>
        <v>-4</v>
      </c>
      <c r="R27" s="980">
        <f t="shared" si="0"/>
        <v>-4.3600000000000003</v>
      </c>
      <c r="S27" s="919">
        <f t="shared" si="1"/>
        <v>-2</v>
      </c>
      <c r="T27" s="980">
        <f t="shared" si="2"/>
        <v>-2.21</v>
      </c>
      <c r="U27" s="986">
        <v>12</v>
      </c>
      <c r="V27" s="928">
        <v>7</v>
      </c>
      <c r="W27" s="928">
        <v>-5</v>
      </c>
      <c r="X27" s="984">
        <v>0.58333333333333337</v>
      </c>
      <c r="Y27" s="982"/>
    </row>
    <row r="28" spans="1:25" ht="14.4" customHeight="1" x14ac:dyDescent="0.3">
      <c r="A28" s="948" t="s">
        <v>2688</v>
      </c>
      <c r="B28" s="945">
        <v>1</v>
      </c>
      <c r="C28" s="946">
        <v>1.32</v>
      </c>
      <c r="D28" s="927">
        <v>3</v>
      </c>
      <c r="E28" s="944">
        <v>2</v>
      </c>
      <c r="F28" s="939">
        <v>2.64</v>
      </c>
      <c r="G28" s="921">
        <v>4</v>
      </c>
      <c r="H28" s="938">
        <v>2</v>
      </c>
      <c r="I28" s="939">
        <v>2.64</v>
      </c>
      <c r="J28" s="921">
        <v>3</v>
      </c>
      <c r="K28" s="940">
        <v>1.32</v>
      </c>
      <c r="L28" s="938">
        <v>2</v>
      </c>
      <c r="M28" s="938">
        <v>21</v>
      </c>
      <c r="N28" s="941">
        <v>7</v>
      </c>
      <c r="O28" s="938" t="s">
        <v>2644</v>
      </c>
      <c r="P28" s="942" t="s">
        <v>2689</v>
      </c>
      <c r="Q28" s="943">
        <f t="shared" si="0"/>
        <v>1</v>
      </c>
      <c r="R28" s="979">
        <f t="shared" si="0"/>
        <v>1.32</v>
      </c>
      <c r="S28" s="943">
        <f t="shared" si="1"/>
        <v>0</v>
      </c>
      <c r="T28" s="979">
        <f t="shared" si="2"/>
        <v>0</v>
      </c>
      <c r="U28" s="987">
        <v>14</v>
      </c>
      <c r="V28" s="934">
        <v>6</v>
      </c>
      <c r="W28" s="934">
        <v>-8</v>
      </c>
      <c r="X28" s="985">
        <v>0.42857142857142855</v>
      </c>
      <c r="Y28" s="983"/>
    </row>
    <row r="29" spans="1:25" ht="14.4" customHeight="1" x14ac:dyDescent="0.3">
      <c r="A29" s="947" t="s">
        <v>2690</v>
      </c>
      <c r="B29" s="928">
        <v>3</v>
      </c>
      <c r="C29" s="929">
        <v>1.71</v>
      </c>
      <c r="D29" s="930">
        <v>4</v>
      </c>
      <c r="E29" s="933">
        <v>8</v>
      </c>
      <c r="F29" s="915">
        <v>4.55</v>
      </c>
      <c r="G29" s="916">
        <v>3</v>
      </c>
      <c r="H29" s="911">
        <v>14</v>
      </c>
      <c r="I29" s="912">
        <v>7.99</v>
      </c>
      <c r="J29" s="913">
        <v>3.9</v>
      </c>
      <c r="K29" s="917">
        <v>0.56999999999999995</v>
      </c>
      <c r="L29" s="914">
        <v>1</v>
      </c>
      <c r="M29" s="914">
        <v>12</v>
      </c>
      <c r="N29" s="918">
        <v>4</v>
      </c>
      <c r="O29" s="914" t="s">
        <v>2644</v>
      </c>
      <c r="P29" s="931" t="s">
        <v>2691</v>
      </c>
      <c r="Q29" s="919">
        <f t="shared" si="0"/>
        <v>11</v>
      </c>
      <c r="R29" s="980">
        <f t="shared" si="0"/>
        <v>6.28</v>
      </c>
      <c r="S29" s="919">
        <f t="shared" si="1"/>
        <v>6</v>
      </c>
      <c r="T29" s="980">
        <f t="shared" si="2"/>
        <v>3.4400000000000004</v>
      </c>
      <c r="U29" s="986">
        <v>56</v>
      </c>
      <c r="V29" s="928">
        <v>54.6</v>
      </c>
      <c r="W29" s="928">
        <v>-1.3999999999999986</v>
      </c>
      <c r="X29" s="984">
        <v>0.97499999999999998</v>
      </c>
      <c r="Y29" s="982">
        <v>8</v>
      </c>
    </row>
    <row r="30" spans="1:25" ht="14.4" customHeight="1" x14ac:dyDescent="0.3">
      <c r="A30" s="948" t="s">
        <v>2692</v>
      </c>
      <c r="B30" s="934">
        <v>2</v>
      </c>
      <c r="C30" s="935">
        <v>1.65</v>
      </c>
      <c r="D30" s="932">
        <v>4</v>
      </c>
      <c r="E30" s="944">
        <v>2</v>
      </c>
      <c r="F30" s="939">
        <v>1.65</v>
      </c>
      <c r="G30" s="921">
        <v>7</v>
      </c>
      <c r="H30" s="936">
        <v>2</v>
      </c>
      <c r="I30" s="937">
        <v>1.65</v>
      </c>
      <c r="J30" s="925">
        <v>12</v>
      </c>
      <c r="K30" s="940">
        <v>0.82</v>
      </c>
      <c r="L30" s="938">
        <v>2</v>
      </c>
      <c r="M30" s="938">
        <v>18</v>
      </c>
      <c r="N30" s="941">
        <v>6</v>
      </c>
      <c r="O30" s="938" t="s">
        <v>2644</v>
      </c>
      <c r="P30" s="942" t="s">
        <v>2691</v>
      </c>
      <c r="Q30" s="943">
        <f t="shared" si="0"/>
        <v>0</v>
      </c>
      <c r="R30" s="979">
        <f t="shared" si="0"/>
        <v>0</v>
      </c>
      <c r="S30" s="943">
        <f t="shared" si="1"/>
        <v>0</v>
      </c>
      <c r="T30" s="979">
        <f t="shared" si="2"/>
        <v>0</v>
      </c>
      <c r="U30" s="987">
        <v>12</v>
      </c>
      <c r="V30" s="934">
        <v>24</v>
      </c>
      <c r="W30" s="934">
        <v>12</v>
      </c>
      <c r="X30" s="985">
        <v>2</v>
      </c>
      <c r="Y30" s="983">
        <v>12</v>
      </c>
    </row>
    <row r="31" spans="1:25" ht="14.4" customHeight="1" x14ac:dyDescent="0.3">
      <c r="A31" s="948" t="s">
        <v>2693</v>
      </c>
      <c r="B31" s="934">
        <v>2</v>
      </c>
      <c r="C31" s="935">
        <v>2.82</v>
      </c>
      <c r="D31" s="932">
        <v>4.5</v>
      </c>
      <c r="E31" s="944"/>
      <c r="F31" s="939"/>
      <c r="G31" s="921"/>
      <c r="H31" s="936"/>
      <c r="I31" s="937"/>
      <c r="J31" s="920"/>
      <c r="K31" s="940">
        <v>1.41</v>
      </c>
      <c r="L31" s="938">
        <v>3</v>
      </c>
      <c r="M31" s="938">
        <v>24</v>
      </c>
      <c r="N31" s="941">
        <v>8</v>
      </c>
      <c r="O31" s="938" t="s">
        <v>2644</v>
      </c>
      <c r="P31" s="942" t="s">
        <v>2691</v>
      </c>
      <c r="Q31" s="943">
        <f t="shared" si="0"/>
        <v>-2</v>
      </c>
      <c r="R31" s="979">
        <f t="shared" si="0"/>
        <v>-2.82</v>
      </c>
      <c r="S31" s="943">
        <f t="shared" si="1"/>
        <v>0</v>
      </c>
      <c r="T31" s="979">
        <f t="shared" si="2"/>
        <v>0</v>
      </c>
      <c r="U31" s="987" t="s">
        <v>557</v>
      </c>
      <c r="V31" s="934" t="s">
        <v>557</v>
      </c>
      <c r="W31" s="934" t="s">
        <v>557</v>
      </c>
      <c r="X31" s="985" t="s">
        <v>557</v>
      </c>
      <c r="Y31" s="983"/>
    </row>
    <row r="32" spans="1:25" ht="14.4" customHeight="1" x14ac:dyDescent="0.3">
      <c r="A32" s="947" t="s">
        <v>2694</v>
      </c>
      <c r="B32" s="928"/>
      <c r="C32" s="929"/>
      <c r="D32" s="930"/>
      <c r="E32" s="933">
        <v>1</v>
      </c>
      <c r="F32" s="915">
        <v>0.53</v>
      </c>
      <c r="G32" s="916">
        <v>13</v>
      </c>
      <c r="H32" s="911">
        <v>2</v>
      </c>
      <c r="I32" s="912">
        <v>0.9</v>
      </c>
      <c r="J32" s="913">
        <v>3</v>
      </c>
      <c r="K32" s="917">
        <v>0.45</v>
      </c>
      <c r="L32" s="914">
        <v>2</v>
      </c>
      <c r="M32" s="914">
        <v>15</v>
      </c>
      <c r="N32" s="918">
        <v>5</v>
      </c>
      <c r="O32" s="914" t="s">
        <v>2644</v>
      </c>
      <c r="P32" s="931" t="s">
        <v>2695</v>
      </c>
      <c r="Q32" s="919">
        <f t="shared" si="0"/>
        <v>2</v>
      </c>
      <c r="R32" s="980">
        <f t="shared" si="0"/>
        <v>0.9</v>
      </c>
      <c r="S32" s="919">
        <f t="shared" si="1"/>
        <v>1</v>
      </c>
      <c r="T32" s="980">
        <f t="shared" si="2"/>
        <v>0.37</v>
      </c>
      <c r="U32" s="986">
        <v>10</v>
      </c>
      <c r="V32" s="928">
        <v>6</v>
      </c>
      <c r="W32" s="928">
        <v>-4</v>
      </c>
      <c r="X32" s="984">
        <v>0.6</v>
      </c>
      <c r="Y32" s="982"/>
    </row>
    <row r="33" spans="1:25" ht="14.4" customHeight="1" x14ac:dyDescent="0.3">
      <c r="A33" s="948" t="s">
        <v>2696</v>
      </c>
      <c r="B33" s="934">
        <v>10</v>
      </c>
      <c r="C33" s="935">
        <v>5.69</v>
      </c>
      <c r="D33" s="932">
        <v>5.3</v>
      </c>
      <c r="E33" s="944">
        <v>10</v>
      </c>
      <c r="F33" s="939">
        <v>5.16</v>
      </c>
      <c r="G33" s="921">
        <v>4.7</v>
      </c>
      <c r="H33" s="936">
        <v>10</v>
      </c>
      <c r="I33" s="937">
        <v>5.24</v>
      </c>
      <c r="J33" s="920">
        <v>5.0999999999999996</v>
      </c>
      <c r="K33" s="940">
        <v>0.51</v>
      </c>
      <c r="L33" s="938">
        <v>2</v>
      </c>
      <c r="M33" s="938">
        <v>18</v>
      </c>
      <c r="N33" s="941">
        <v>6</v>
      </c>
      <c r="O33" s="938" t="s">
        <v>2644</v>
      </c>
      <c r="P33" s="942" t="s">
        <v>2697</v>
      </c>
      <c r="Q33" s="943">
        <f t="shared" si="0"/>
        <v>0</v>
      </c>
      <c r="R33" s="979">
        <f t="shared" si="0"/>
        <v>-0.45000000000000018</v>
      </c>
      <c r="S33" s="943">
        <f t="shared" si="1"/>
        <v>0</v>
      </c>
      <c r="T33" s="979">
        <f t="shared" si="2"/>
        <v>8.0000000000000071E-2</v>
      </c>
      <c r="U33" s="987">
        <v>60</v>
      </c>
      <c r="V33" s="934">
        <v>51</v>
      </c>
      <c r="W33" s="934">
        <v>-9</v>
      </c>
      <c r="X33" s="985">
        <v>0.85</v>
      </c>
      <c r="Y33" s="983">
        <v>4</v>
      </c>
    </row>
    <row r="34" spans="1:25" ht="14.4" customHeight="1" x14ac:dyDescent="0.3">
      <c r="A34" s="948" t="s">
        <v>2698</v>
      </c>
      <c r="B34" s="934"/>
      <c r="C34" s="935"/>
      <c r="D34" s="932"/>
      <c r="E34" s="944">
        <v>1</v>
      </c>
      <c r="F34" s="939">
        <v>2.97</v>
      </c>
      <c r="G34" s="921">
        <v>10</v>
      </c>
      <c r="H34" s="936">
        <v>1</v>
      </c>
      <c r="I34" s="937">
        <v>0.34</v>
      </c>
      <c r="J34" s="920">
        <v>1</v>
      </c>
      <c r="K34" s="940">
        <v>0.86</v>
      </c>
      <c r="L34" s="938">
        <v>3</v>
      </c>
      <c r="M34" s="938">
        <v>27</v>
      </c>
      <c r="N34" s="941">
        <v>9</v>
      </c>
      <c r="O34" s="938" t="s">
        <v>2644</v>
      </c>
      <c r="P34" s="942" t="s">
        <v>2699</v>
      </c>
      <c r="Q34" s="943">
        <f t="shared" si="0"/>
        <v>1</v>
      </c>
      <c r="R34" s="979">
        <f t="shared" si="0"/>
        <v>0.34</v>
      </c>
      <c r="S34" s="943">
        <f t="shared" si="1"/>
        <v>0</v>
      </c>
      <c r="T34" s="979">
        <f t="shared" si="2"/>
        <v>-2.6300000000000003</v>
      </c>
      <c r="U34" s="987">
        <v>9</v>
      </c>
      <c r="V34" s="934">
        <v>1</v>
      </c>
      <c r="W34" s="934">
        <v>-8</v>
      </c>
      <c r="X34" s="985">
        <v>0.1111111111111111</v>
      </c>
      <c r="Y34" s="983"/>
    </row>
    <row r="35" spans="1:25" ht="14.4" customHeight="1" x14ac:dyDescent="0.3">
      <c r="A35" s="947" t="s">
        <v>2700</v>
      </c>
      <c r="B35" s="928"/>
      <c r="C35" s="929"/>
      <c r="D35" s="930"/>
      <c r="E35" s="933"/>
      <c r="F35" s="915"/>
      <c r="G35" s="916"/>
      <c r="H35" s="911">
        <v>3</v>
      </c>
      <c r="I35" s="912">
        <v>0.97</v>
      </c>
      <c r="J35" s="913">
        <v>2</v>
      </c>
      <c r="K35" s="917">
        <v>0.32</v>
      </c>
      <c r="L35" s="914">
        <v>1</v>
      </c>
      <c r="M35" s="914">
        <v>12</v>
      </c>
      <c r="N35" s="918">
        <v>4</v>
      </c>
      <c r="O35" s="914" t="s">
        <v>2644</v>
      </c>
      <c r="P35" s="931" t="s">
        <v>2701</v>
      </c>
      <c r="Q35" s="919">
        <f t="shared" si="0"/>
        <v>3</v>
      </c>
      <c r="R35" s="980">
        <f t="shared" si="0"/>
        <v>0.97</v>
      </c>
      <c r="S35" s="919">
        <f t="shared" si="1"/>
        <v>3</v>
      </c>
      <c r="T35" s="980">
        <f t="shared" si="2"/>
        <v>0.97</v>
      </c>
      <c r="U35" s="986">
        <v>12</v>
      </c>
      <c r="V35" s="928">
        <v>6</v>
      </c>
      <c r="W35" s="928">
        <v>-6</v>
      </c>
      <c r="X35" s="984">
        <v>0.5</v>
      </c>
      <c r="Y35" s="982"/>
    </row>
    <row r="36" spans="1:25" ht="14.4" customHeight="1" x14ac:dyDescent="0.3">
      <c r="A36" s="947" t="s">
        <v>2702</v>
      </c>
      <c r="B36" s="928">
        <v>69</v>
      </c>
      <c r="C36" s="929">
        <v>68.900000000000006</v>
      </c>
      <c r="D36" s="930">
        <v>3.6</v>
      </c>
      <c r="E36" s="933">
        <v>66</v>
      </c>
      <c r="F36" s="915">
        <v>66.78</v>
      </c>
      <c r="G36" s="916">
        <v>3.4</v>
      </c>
      <c r="H36" s="911">
        <v>74</v>
      </c>
      <c r="I36" s="912">
        <v>73.760000000000005</v>
      </c>
      <c r="J36" s="913">
        <v>3.1</v>
      </c>
      <c r="K36" s="917">
        <v>1</v>
      </c>
      <c r="L36" s="914">
        <v>1</v>
      </c>
      <c r="M36" s="914">
        <v>12</v>
      </c>
      <c r="N36" s="918">
        <v>4</v>
      </c>
      <c r="O36" s="914" t="s">
        <v>2644</v>
      </c>
      <c r="P36" s="931" t="s">
        <v>2703</v>
      </c>
      <c r="Q36" s="919">
        <f t="shared" si="0"/>
        <v>5</v>
      </c>
      <c r="R36" s="980">
        <f t="shared" si="0"/>
        <v>4.8599999999999994</v>
      </c>
      <c r="S36" s="919">
        <f t="shared" si="1"/>
        <v>8</v>
      </c>
      <c r="T36" s="980">
        <f t="shared" si="2"/>
        <v>6.980000000000004</v>
      </c>
      <c r="U36" s="986">
        <v>296</v>
      </c>
      <c r="V36" s="928">
        <v>229.4</v>
      </c>
      <c r="W36" s="928">
        <v>-66.599999999999994</v>
      </c>
      <c r="X36" s="984">
        <v>0.77500000000000002</v>
      </c>
      <c r="Y36" s="982">
        <v>9</v>
      </c>
    </row>
    <row r="37" spans="1:25" ht="14.4" customHeight="1" x14ac:dyDescent="0.3">
      <c r="A37" s="948" t="s">
        <v>2704</v>
      </c>
      <c r="B37" s="934">
        <v>33</v>
      </c>
      <c r="C37" s="935">
        <v>35.86</v>
      </c>
      <c r="D37" s="932">
        <v>5</v>
      </c>
      <c r="E37" s="944">
        <v>25</v>
      </c>
      <c r="F37" s="939">
        <v>25.26</v>
      </c>
      <c r="G37" s="921">
        <v>3.6</v>
      </c>
      <c r="H37" s="936">
        <v>30</v>
      </c>
      <c r="I37" s="937">
        <v>32.42</v>
      </c>
      <c r="J37" s="920">
        <v>3.7</v>
      </c>
      <c r="K37" s="940">
        <v>1</v>
      </c>
      <c r="L37" s="938">
        <v>1</v>
      </c>
      <c r="M37" s="938">
        <v>12</v>
      </c>
      <c r="N37" s="941">
        <v>4</v>
      </c>
      <c r="O37" s="938" t="s">
        <v>2644</v>
      </c>
      <c r="P37" s="942" t="s">
        <v>2705</v>
      </c>
      <c r="Q37" s="943">
        <f t="shared" si="0"/>
        <v>-3</v>
      </c>
      <c r="R37" s="979">
        <f t="shared" si="0"/>
        <v>-3.4399999999999977</v>
      </c>
      <c r="S37" s="943">
        <f t="shared" si="1"/>
        <v>5</v>
      </c>
      <c r="T37" s="979">
        <f t="shared" si="2"/>
        <v>7.16</v>
      </c>
      <c r="U37" s="987">
        <v>120</v>
      </c>
      <c r="V37" s="934">
        <v>111</v>
      </c>
      <c r="W37" s="934">
        <v>-9</v>
      </c>
      <c r="X37" s="985">
        <v>0.92500000000000004</v>
      </c>
      <c r="Y37" s="983">
        <v>10</v>
      </c>
    </row>
    <row r="38" spans="1:25" ht="14.4" customHeight="1" x14ac:dyDescent="0.3">
      <c r="A38" s="948" t="s">
        <v>2706</v>
      </c>
      <c r="B38" s="934">
        <v>4</v>
      </c>
      <c r="C38" s="935">
        <v>5.42</v>
      </c>
      <c r="D38" s="932">
        <v>3.3</v>
      </c>
      <c r="E38" s="944">
        <v>4</v>
      </c>
      <c r="F38" s="939">
        <v>7.77</v>
      </c>
      <c r="G38" s="921">
        <v>4.5</v>
      </c>
      <c r="H38" s="936">
        <v>9</v>
      </c>
      <c r="I38" s="937">
        <v>11.99</v>
      </c>
      <c r="J38" s="920">
        <v>2.7</v>
      </c>
      <c r="K38" s="940">
        <v>1.49</v>
      </c>
      <c r="L38" s="938">
        <v>2</v>
      </c>
      <c r="M38" s="938">
        <v>18</v>
      </c>
      <c r="N38" s="941">
        <v>6</v>
      </c>
      <c r="O38" s="938" t="s">
        <v>2644</v>
      </c>
      <c r="P38" s="942" t="s">
        <v>2707</v>
      </c>
      <c r="Q38" s="943">
        <f t="shared" si="0"/>
        <v>5</v>
      </c>
      <c r="R38" s="979">
        <f t="shared" si="0"/>
        <v>6.57</v>
      </c>
      <c r="S38" s="943">
        <f t="shared" si="1"/>
        <v>5</v>
      </c>
      <c r="T38" s="979">
        <f t="shared" si="2"/>
        <v>4.2200000000000006</v>
      </c>
      <c r="U38" s="987">
        <v>54</v>
      </c>
      <c r="V38" s="934">
        <v>24.3</v>
      </c>
      <c r="W38" s="934">
        <v>-29.7</v>
      </c>
      <c r="X38" s="985">
        <v>0.45</v>
      </c>
      <c r="Y38" s="983"/>
    </row>
    <row r="39" spans="1:25" ht="14.4" customHeight="1" x14ac:dyDescent="0.3">
      <c r="A39" s="947" t="s">
        <v>2708</v>
      </c>
      <c r="B39" s="928"/>
      <c r="C39" s="929"/>
      <c r="D39" s="930"/>
      <c r="E39" s="933"/>
      <c r="F39" s="915"/>
      <c r="G39" s="916"/>
      <c r="H39" s="911">
        <v>3</v>
      </c>
      <c r="I39" s="912">
        <v>1.06</v>
      </c>
      <c r="J39" s="913">
        <v>3</v>
      </c>
      <c r="K39" s="917">
        <v>0.35</v>
      </c>
      <c r="L39" s="914">
        <v>1</v>
      </c>
      <c r="M39" s="914">
        <v>12</v>
      </c>
      <c r="N39" s="918">
        <v>4</v>
      </c>
      <c r="O39" s="914" t="s">
        <v>2644</v>
      </c>
      <c r="P39" s="931" t="s">
        <v>2709</v>
      </c>
      <c r="Q39" s="919">
        <f t="shared" si="0"/>
        <v>3</v>
      </c>
      <c r="R39" s="980">
        <f t="shared" si="0"/>
        <v>1.06</v>
      </c>
      <c r="S39" s="919">
        <f t="shared" si="1"/>
        <v>3</v>
      </c>
      <c r="T39" s="980">
        <f t="shared" si="2"/>
        <v>1.06</v>
      </c>
      <c r="U39" s="986">
        <v>12</v>
      </c>
      <c r="V39" s="928">
        <v>9</v>
      </c>
      <c r="W39" s="928">
        <v>-3</v>
      </c>
      <c r="X39" s="984">
        <v>0.75</v>
      </c>
      <c r="Y39" s="982">
        <v>1</v>
      </c>
    </row>
    <row r="40" spans="1:25" ht="14.4" customHeight="1" x14ac:dyDescent="0.3">
      <c r="A40" s="948" t="s">
        <v>2710</v>
      </c>
      <c r="B40" s="934"/>
      <c r="C40" s="935"/>
      <c r="D40" s="932"/>
      <c r="E40" s="944">
        <v>2</v>
      </c>
      <c r="F40" s="939">
        <v>0.85</v>
      </c>
      <c r="G40" s="921">
        <v>3.5</v>
      </c>
      <c r="H40" s="936">
        <v>1</v>
      </c>
      <c r="I40" s="937">
        <v>0.42</v>
      </c>
      <c r="J40" s="920">
        <v>2</v>
      </c>
      <c r="K40" s="940">
        <v>0.42</v>
      </c>
      <c r="L40" s="938">
        <v>2</v>
      </c>
      <c r="M40" s="938">
        <v>18</v>
      </c>
      <c r="N40" s="941">
        <v>6</v>
      </c>
      <c r="O40" s="938" t="s">
        <v>2644</v>
      </c>
      <c r="P40" s="942" t="s">
        <v>2711</v>
      </c>
      <c r="Q40" s="943">
        <f t="shared" si="0"/>
        <v>1</v>
      </c>
      <c r="R40" s="979">
        <f t="shared" si="0"/>
        <v>0.42</v>
      </c>
      <c r="S40" s="943">
        <f t="shared" si="1"/>
        <v>-1</v>
      </c>
      <c r="T40" s="979">
        <f t="shared" si="2"/>
        <v>-0.43</v>
      </c>
      <c r="U40" s="987">
        <v>6</v>
      </c>
      <c r="V40" s="934">
        <v>2</v>
      </c>
      <c r="W40" s="934">
        <v>-4</v>
      </c>
      <c r="X40" s="985">
        <v>0.33333333333333331</v>
      </c>
      <c r="Y40" s="983"/>
    </row>
    <row r="41" spans="1:25" ht="14.4" customHeight="1" x14ac:dyDescent="0.3">
      <c r="A41" s="948" t="s">
        <v>2712</v>
      </c>
      <c r="B41" s="934">
        <v>1</v>
      </c>
      <c r="C41" s="935">
        <v>0.55000000000000004</v>
      </c>
      <c r="D41" s="932">
        <v>4</v>
      </c>
      <c r="E41" s="944"/>
      <c r="F41" s="939"/>
      <c r="G41" s="921"/>
      <c r="H41" s="936"/>
      <c r="I41" s="937"/>
      <c r="J41" s="920"/>
      <c r="K41" s="940">
        <v>0.55000000000000004</v>
      </c>
      <c r="L41" s="938">
        <v>2</v>
      </c>
      <c r="M41" s="938">
        <v>18</v>
      </c>
      <c r="N41" s="941">
        <v>6</v>
      </c>
      <c r="O41" s="938" t="s">
        <v>2644</v>
      </c>
      <c r="P41" s="942" t="s">
        <v>2713</v>
      </c>
      <c r="Q41" s="943">
        <f t="shared" si="0"/>
        <v>-1</v>
      </c>
      <c r="R41" s="979">
        <f t="shared" si="0"/>
        <v>-0.55000000000000004</v>
      </c>
      <c r="S41" s="943">
        <f t="shared" si="1"/>
        <v>0</v>
      </c>
      <c r="T41" s="979">
        <f t="shared" si="2"/>
        <v>0</v>
      </c>
      <c r="U41" s="987" t="s">
        <v>557</v>
      </c>
      <c r="V41" s="934" t="s">
        <v>557</v>
      </c>
      <c r="W41" s="934" t="s">
        <v>557</v>
      </c>
      <c r="X41" s="985" t="s">
        <v>557</v>
      </c>
      <c r="Y41" s="983"/>
    </row>
    <row r="42" spans="1:25" ht="14.4" customHeight="1" x14ac:dyDescent="0.3">
      <c r="A42" s="947" t="s">
        <v>2714</v>
      </c>
      <c r="B42" s="928">
        <v>2</v>
      </c>
      <c r="C42" s="929">
        <v>3.61</v>
      </c>
      <c r="D42" s="930">
        <v>3.5</v>
      </c>
      <c r="E42" s="911">
        <v>2</v>
      </c>
      <c r="F42" s="912">
        <v>5.99</v>
      </c>
      <c r="G42" s="913">
        <v>3</v>
      </c>
      <c r="H42" s="914">
        <v>1</v>
      </c>
      <c r="I42" s="915">
        <v>2.12</v>
      </c>
      <c r="J42" s="916">
        <v>3</v>
      </c>
      <c r="K42" s="917">
        <v>2.12</v>
      </c>
      <c r="L42" s="914">
        <v>3</v>
      </c>
      <c r="M42" s="914">
        <v>24</v>
      </c>
      <c r="N42" s="918">
        <v>8</v>
      </c>
      <c r="O42" s="914" t="s">
        <v>2644</v>
      </c>
      <c r="P42" s="931" t="s">
        <v>2715</v>
      </c>
      <c r="Q42" s="919">
        <f t="shared" si="0"/>
        <v>-1</v>
      </c>
      <c r="R42" s="980">
        <f t="shared" si="0"/>
        <v>-1.4899999999999998</v>
      </c>
      <c r="S42" s="919">
        <f t="shared" si="1"/>
        <v>-1</v>
      </c>
      <c r="T42" s="980">
        <f t="shared" si="2"/>
        <v>-3.87</v>
      </c>
      <c r="U42" s="986">
        <v>8</v>
      </c>
      <c r="V42" s="928">
        <v>3</v>
      </c>
      <c r="W42" s="928">
        <v>-5</v>
      </c>
      <c r="X42" s="984">
        <v>0.375</v>
      </c>
      <c r="Y42" s="982"/>
    </row>
    <row r="43" spans="1:25" ht="14.4" customHeight="1" x14ac:dyDescent="0.3">
      <c r="A43" s="947" t="s">
        <v>2716</v>
      </c>
      <c r="B43" s="928">
        <v>1</v>
      </c>
      <c r="C43" s="929">
        <v>0.32</v>
      </c>
      <c r="D43" s="930">
        <v>3</v>
      </c>
      <c r="E43" s="933">
        <v>1</v>
      </c>
      <c r="F43" s="915">
        <v>0.32</v>
      </c>
      <c r="G43" s="916">
        <v>2</v>
      </c>
      <c r="H43" s="911"/>
      <c r="I43" s="912"/>
      <c r="J43" s="913"/>
      <c r="K43" s="917">
        <v>0.32</v>
      </c>
      <c r="L43" s="914">
        <v>1</v>
      </c>
      <c r="M43" s="914">
        <v>12</v>
      </c>
      <c r="N43" s="918">
        <v>4</v>
      </c>
      <c r="O43" s="914" t="s">
        <v>2644</v>
      </c>
      <c r="P43" s="931" t="s">
        <v>2717</v>
      </c>
      <c r="Q43" s="919">
        <f t="shared" si="0"/>
        <v>-1</v>
      </c>
      <c r="R43" s="980">
        <f t="shared" si="0"/>
        <v>-0.32</v>
      </c>
      <c r="S43" s="919">
        <f t="shared" si="1"/>
        <v>-1</v>
      </c>
      <c r="T43" s="980">
        <f t="shared" si="2"/>
        <v>-0.32</v>
      </c>
      <c r="U43" s="986" t="s">
        <v>557</v>
      </c>
      <c r="V43" s="928" t="s">
        <v>557</v>
      </c>
      <c r="W43" s="928" t="s">
        <v>557</v>
      </c>
      <c r="X43" s="984" t="s">
        <v>557</v>
      </c>
      <c r="Y43" s="982"/>
    </row>
    <row r="44" spans="1:25" ht="14.4" customHeight="1" x14ac:dyDescent="0.3">
      <c r="A44" s="948" t="s">
        <v>2718</v>
      </c>
      <c r="B44" s="934"/>
      <c r="C44" s="935"/>
      <c r="D44" s="932"/>
      <c r="E44" s="944"/>
      <c r="F44" s="939"/>
      <c r="G44" s="921"/>
      <c r="H44" s="936">
        <v>1</v>
      </c>
      <c r="I44" s="937">
        <v>0.45</v>
      </c>
      <c r="J44" s="920">
        <v>3</v>
      </c>
      <c r="K44" s="940">
        <v>0.45</v>
      </c>
      <c r="L44" s="938">
        <v>2</v>
      </c>
      <c r="M44" s="938">
        <v>18</v>
      </c>
      <c r="N44" s="941">
        <v>6</v>
      </c>
      <c r="O44" s="938" t="s">
        <v>2644</v>
      </c>
      <c r="P44" s="942" t="s">
        <v>2719</v>
      </c>
      <c r="Q44" s="943">
        <f t="shared" si="0"/>
        <v>1</v>
      </c>
      <c r="R44" s="979">
        <f t="shared" si="0"/>
        <v>0.45</v>
      </c>
      <c r="S44" s="943">
        <f t="shared" si="1"/>
        <v>1</v>
      </c>
      <c r="T44" s="979">
        <f t="shared" si="2"/>
        <v>0.45</v>
      </c>
      <c r="U44" s="987">
        <v>6</v>
      </c>
      <c r="V44" s="934">
        <v>3</v>
      </c>
      <c r="W44" s="934">
        <v>-3</v>
      </c>
      <c r="X44" s="985">
        <v>0.5</v>
      </c>
      <c r="Y44" s="983"/>
    </row>
    <row r="45" spans="1:25" ht="14.4" customHeight="1" x14ac:dyDescent="0.3">
      <c r="A45" s="947" t="s">
        <v>2720</v>
      </c>
      <c r="B45" s="922">
        <v>2</v>
      </c>
      <c r="C45" s="923">
        <v>1.57</v>
      </c>
      <c r="D45" s="924">
        <v>3</v>
      </c>
      <c r="E45" s="933">
        <v>1</v>
      </c>
      <c r="F45" s="915">
        <v>0.79</v>
      </c>
      <c r="G45" s="916">
        <v>3</v>
      </c>
      <c r="H45" s="914"/>
      <c r="I45" s="915"/>
      <c r="J45" s="916"/>
      <c r="K45" s="917">
        <v>0.79</v>
      </c>
      <c r="L45" s="914">
        <v>2</v>
      </c>
      <c r="M45" s="914">
        <v>15</v>
      </c>
      <c r="N45" s="918">
        <v>5</v>
      </c>
      <c r="O45" s="914" t="s">
        <v>2644</v>
      </c>
      <c r="P45" s="931" t="s">
        <v>2721</v>
      </c>
      <c r="Q45" s="919">
        <f t="shared" si="0"/>
        <v>-2</v>
      </c>
      <c r="R45" s="980">
        <f t="shared" si="0"/>
        <v>-1.57</v>
      </c>
      <c r="S45" s="919">
        <f t="shared" si="1"/>
        <v>-1</v>
      </c>
      <c r="T45" s="980">
        <f t="shared" si="2"/>
        <v>-0.79</v>
      </c>
      <c r="U45" s="986" t="s">
        <v>557</v>
      </c>
      <c r="V45" s="928" t="s">
        <v>557</v>
      </c>
      <c r="W45" s="928" t="s">
        <v>557</v>
      </c>
      <c r="X45" s="984" t="s">
        <v>557</v>
      </c>
      <c r="Y45" s="982"/>
    </row>
    <row r="46" spans="1:25" ht="14.4" customHeight="1" x14ac:dyDescent="0.3">
      <c r="A46" s="947" t="s">
        <v>2722</v>
      </c>
      <c r="B46" s="928">
        <v>1</v>
      </c>
      <c r="C46" s="929">
        <v>0.74</v>
      </c>
      <c r="D46" s="930">
        <v>4</v>
      </c>
      <c r="E46" s="933"/>
      <c r="F46" s="915"/>
      <c r="G46" s="916"/>
      <c r="H46" s="911">
        <v>1</v>
      </c>
      <c r="I46" s="912">
        <v>0.74</v>
      </c>
      <c r="J46" s="913">
        <v>3</v>
      </c>
      <c r="K46" s="917">
        <v>0.74</v>
      </c>
      <c r="L46" s="914">
        <v>1</v>
      </c>
      <c r="M46" s="914">
        <v>12</v>
      </c>
      <c r="N46" s="918">
        <v>4</v>
      </c>
      <c r="O46" s="914" t="s">
        <v>2644</v>
      </c>
      <c r="P46" s="931" t="s">
        <v>2723</v>
      </c>
      <c r="Q46" s="919">
        <f t="shared" si="0"/>
        <v>0</v>
      </c>
      <c r="R46" s="980">
        <f t="shared" si="0"/>
        <v>0</v>
      </c>
      <c r="S46" s="919">
        <f t="shared" si="1"/>
        <v>1</v>
      </c>
      <c r="T46" s="980">
        <f t="shared" si="2"/>
        <v>0.74</v>
      </c>
      <c r="U46" s="986">
        <v>4</v>
      </c>
      <c r="V46" s="928">
        <v>3</v>
      </c>
      <c r="W46" s="928">
        <v>-1</v>
      </c>
      <c r="X46" s="984">
        <v>0.75</v>
      </c>
      <c r="Y46" s="982"/>
    </row>
    <row r="47" spans="1:25" ht="14.4" customHeight="1" x14ac:dyDescent="0.3">
      <c r="A47" s="948" t="s">
        <v>2724</v>
      </c>
      <c r="B47" s="934"/>
      <c r="C47" s="935"/>
      <c r="D47" s="932"/>
      <c r="E47" s="944"/>
      <c r="F47" s="939"/>
      <c r="G47" s="921"/>
      <c r="H47" s="936">
        <v>1</v>
      </c>
      <c r="I47" s="937">
        <v>1.35</v>
      </c>
      <c r="J47" s="920">
        <v>5</v>
      </c>
      <c r="K47" s="940">
        <v>1.35</v>
      </c>
      <c r="L47" s="938">
        <v>3</v>
      </c>
      <c r="M47" s="938">
        <v>24</v>
      </c>
      <c r="N47" s="941">
        <v>8</v>
      </c>
      <c r="O47" s="938" t="s">
        <v>2644</v>
      </c>
      <c r="P47" s="942" t="s">
        <v>2725</v>
      </c>
      <c r="Q47" s="943">
        <f t="shared" si="0"/>
        <v>1</v>
      </c>
      <c r="R47" s="979">
        <f t="shared" si="0"/>
        <v>1.35</v>
      </c>
      <c r="S47" s="943">
        <f t="shared" si="1"/>
        <v>1</v>
      </c>
      <c r="T47" s="979">
        <f t="shared" si="2"/>
        <v>1.35</v>
      </c>
      <c r="U47" s="987">
        <v>8</v>
      </c>
      <c r="V47" s="934">
        <v>5</v>
      </c>
      <c r="W47" s="934">
        <v>-3</v>
      </c>
      <c r="X47" s="985">
        <v>0.625</v>
      </c>
      <c r="Y47" s="983"/>
    </row>
    <row r="48" spans="1:25" ht="14.4" customHeight="1" x14ac:dyDescent="0.3">
      <c r="A48" s="947" t="s">
        <v>2726</v>
      </c>
      <c r="B48" s="928"/>
      <c r="C48" s="929"/>
      <c r="D48" s="930"/>
      <c r="E48" s="911">
        <v>2</v>
      </c>
      <c r="F48" s="912">
        <v>2.52</v>
      </c>
      <c r="G48" s="913">
        <v>8.5</v>
      </c>
      <c r="H48" s="914"/>
      <c r="I48" s="915"/>
      <c r="J48" s="916"/>
      <c r="K48" s="917">
        <v>1.25</v>
      </c>
      <c r="L48" s="914">
        <v>3</v>
      </c>
      <c r="M48" s="914">
        <v>27</v>
      </c>
      <c r="N48" s="918">
        <v>9</v>
      </c>
      <c r="O48" s="914" t="s">
        <v>2644</v>
      </c>
      <c r="P48" s="931" t="s">
        <v>2727</v>
      </c>
      <c r="Q48" s="919">
        <f t="shared" si="0"/>
        <v>0</v>
      </c>
      <c r="R48" s="980">
        <f t="shared" si="0"/>
        <v>0</v>
      </c>
      <c r="S48" s="919">
        <f t="shared" si="1"/>
        <v>-2</v>
      </c>
      <c r="T48" s="980">
        <f t="shared" si="2"/>
        <v>-2.52</v>
      </c>
      <c r="U48" s="986" t="s">
        <v>557</v>
      </c>
      <c r="V48" s="928" t="s">
        <v>557</v>
      </c>
      <c r="W48" s="928" t="s">
        <v>557</v>
      </c>
      <c r="X48" s="984" t="s">
        <v>557</v>
      </c>
      <c r="Y48" s="982"/>
    </row>
    <row r="49" spans="1:25" ht="14.4" customHeight="1" x14ac:dyDescent="0.3">
      <c r="A49" s="947" t="s">
        <v>2728</v>
      </c>
      <c r="B49" s="928"/>
      <c r="C49" s="929"/>
      <c r="D49" s="930"/>
      <c r="E49" s="933"/>
      <c r="F49" s="915"/>
      <c r="G49" s="916"/>
      <c r="H49" s="911">
        <v>1</v>
      </c>
      <c r="I49" s="912">
        <v>0.37</v>
      </c>
      <c r="J49" s="926">
        <v>7</v>
      </c>
      <c r="K49" s="917">
        <v>0.35</v>
      </c>
      <c r="L49" s="914">
        <v>1</v>
      </c>
      <c r="M49" s="914">
        <v>12</v>
      </c>
      <c r="N49" s="918">
        <v>4</v>
      </c>
      <c r="O49" s="914" t="s">
        <v>2644</v>
      </c>
      <c r="P49" s="931" t="s">
        <v>2729</v>
      </c>
      <c r="Q49" s="919">
        <f t="shared" si="0"/>
        <v>1</v>
      </c>
      <c r="R49" s="980">
        <f t="shared" si="0"/>
        <v>0.37</v>
      </c>
      <c r="S49" s="919">
        <f t="shared" si="1"/>
        <v>1</v>
      </c>
      <c r="T49" s="980">
        <f t="shared" si="2"/>
        <v>0.37</v>
      </c>
      <c r="U49" s="986">
        <v>4</v>
      </c>
      <c r="V49" s="928">
        <v>7</v>
      </c>
      <c r="W49" s="928">
        <v>3</v>
      </c>
      <c r="X49" s="984">
        <v>1.75</v>
      </c>
      <c r="Y49" s="982">
        <v>3</v>
      </c>
    </row>
    <row r="50" spans="1:25" ht="14.4" customHeight="1" x14ac:dyDescent="0.3">
      <c r="A50" s="947" t="s">
        <v>2730</v>
      </c>
      <c r="B50" s="928"/>
      <c r="C50" s="929"/>
      <c r="D50" s="930"/>
      <c r="E50" s="933"/>
      <c r="F50" s="915"/>
      <c r="G50" s="916"/>
      <c r="H50" s="911">
        <v>1</v>
      </c>
      <c r="I50" s="912">
        <v>0.3</v>
      </c>
      <c r="J50" s="913">
        <v>4</v>
      </c>
      <c r="K50" s="917">
        <v>0.3</v>
      </c>
      <c r="L50" s="914">
        <v>1</v>
      </c>
      <c r="M50" s="914">
        <v>12</v>
      </c>
      <c r="N50" s="918">
        <v>4</v>
      </c>
      <c r="O50" s="914" t="s">
        <v>2644</v>
      </c>
      <c r="P50" s="931" t="s">
        <v>2731</v>
      </c>
      <c r="Q50" s="919">
        <f t="shared" si="0"/>
        <v>1</v>
      </c>
      <c r="R50" s="980">
        <f t="shared" si="0"/>
        <v>0.3</v>
      </c>
      <c r="S50" s="919">
        <f t="shared" si="1"/>
        <v>1</v>
      </c>
      <c r="T50" s="980">
        <f t="shared" si="2"/>
        <v>0.3</v>
      </c>
      <c r="U50" s="986">
        <v>4</v>
      </c>
      <c r="V50" s="928">
        <v>4</v>
      </c>
      <c r="W50" s="928">
        <v>0</v>
      </c>
      <c r="X50" s="984">
        <v>1</v>
      </c>
      <c r="Y50" s="982"/>
    </row>
    <row r="51" spans="1:25" ht="14.4" customHeight="1" x14ac:dyDescent="0.3">
      <c r="A51" s="947" t="s">
        <v>2732</v>
      </c>
      <c r="B51" s="928">
        <v>9</v>
      </c>
      <c r="C51" s="929">
        <v>6.64</v>
      </c>
      <c r="D51" s="930">
        <v>3.6</v>
      </c>
      <c r="E51" s="911">
        <v>10</v>
      </c>
      <c r="F51" s="912">
        <v>7.38</v>
      </c>
      <c r="G51" s="913">
        <v>4.5</v>
      </c>
      <c r="H51" s="914">
        <v>10</v>
      </c>
      <c r="I51" s="915">
        <v>7.38</v>
      </c>
      <c r="J51" s="916">
        <v>3.2</v>
      </c>
      <c r="K51" s="917">
        <v>0.74</v>
      </c>
      <c r="L51" s="914">
        <v>2</v>
      </c>
      <c r="M51" s="914">
        <v>15</v>
      </c>
      <c r="N51" s="918">
        <v>5</v>
      </c>
      <c r="O51" s="914" t="s">
        <v>2644</v>
      </c>
      <c r="P51" s="931" t="s">
        <v>2733</v>
      </c>
      <c r="Q51" s="919">
        <f t="shared" si="0"/>
        <v>1</v>
      </c>
      <c r="R51" s="980">
        <f t="shared" si="0"/>
        <v>0.74000000000000021</v>
      </c>
      <c r="S51" s="919">
        <f t="shared" si="1"/>
        <v>0</v>
      </c>
      <c r="T51" s="980">
        <f t="shared" si="2"/>
        <v>0</v>
      </c>
      <c r="U51" s="986">
        <v>50</v>
      </c>
      <c r="V51" s="928">
        <v>32</v>
      </c>
      <c r="W51" s="928">
        <v>-18</v>
      </c>
      <c r="X51" s="984">
        <v>0.64</v>
      </c>
      <c r="Y51" s="982"/>
    </row>
    <row r="52" spans="1:25" ht="14.4" customHeight="1" x14ac:dyDescent="0.3">
      <c r="A52" s="948" t="s">
        <v>2734</v>
      </c>
      <c r="B52" s="934">
        <v>3</v>
      </c>
      <c r="C52" s="935">
        <v>4.22</v>
      </c>
      <c r="D52" s="932">
        <v>8.3000000000000007</v>
      </c>
      <c r="E52" s="936">
        <v>3</v>
      </c>
      <c r="F52" s="937">
        <v>3.11</v>
      </c>
      <c r="G52" s="920">
        <v>3.3</v>
      </c>
      <c r="H52" s="938">
        <v>2</v>
      </c>
      <c r="I52" s="939">
        <v>2.17</v>
      </c>
      <c r="J52" s="921">
        <v>3.5</v>
      </c>
      <c r="K52" s="940">
        <v>1.24</v>
      </c>
      <c r="L52" s="938">
        <v>4</v>
      </c>
      <c r="M52" s="938">
        <v>33</v>
      </c>
      <c r="N52" s="941">
        <v>11</v>
      </c>
      <c r="O52" s="938" t="s">
        <v>2644</v>
      </c>
      <c r="P52" s="942" t="s">
        <v>2735</v>
      </c>
      <c r="Q52" s="943">
        <f t="shared" si="0"/>
        <v>-1</v>
      </c>
      <c r="R52" s="979">
        <f t="shared" si="0"/>
        <v>-2.0499999999999998</v>
      </c>
      <c r="S52" s="943">
        <f t="shared" si="1"/>
        <v>-1</v>
      </c>
      <c r="T52" s="979">
        <f t="shared" si="2"/>
        <v>-0.94</v>
      </c>
      <c r="U52" s="987">
        <v>22</v>
      </c>
      <c r="V52" s="934">
        <v>7</v>
      </c>
      <c r="W52" s="934">
        <v>-15</v>
      </c>
      <c r="X52" s="985">
        <v>0.31818181818181818</v>
      </c>
      <c r="Y52" s="983"/>
    </row>
    <row r="53" spans="1:25" ht="14.4" customHeight="1" x14ac:dyDescent="0.3">
      <c r="A53" s="948" t="s">
        <v>2736</v>
      </c>
      <c r="B53" s="934"/>
      <c r="C53" s="935"/>
      <c r="D53" s="932"/>
      <c r="E53" s="936">
        <v>1</v>
      </c>
      <c r="F53" s="937">
        <v>3.17</v>
      </c>
      <c r="G53" s="920">
        <v>22</v>
      </c>
      <c r="H53" s="938"/>
      <c r="I53" s="939"/>
      <c r="J53" s="921"/>
      <c r="K53" s="940">
        <v>2.48</v>
      </c>
      <c r="L53" s="938">
        <v>6</v>
      </c>
      <c r="M53" s="938">
        <v>57</v>
      </c>
      <c r="N53" s="941">
        <v>19</v>
      </c>
      <c r="O53" s="938" t="s">
        <v>2644</v>
      </c>
      <c r="P53" s="942" t="s">
        <v>2737</v>
      </c>
      <c r="Q53" s="943">
        <f t="shared" si="0"/>
        <v>0</v>
      </c>
      <c r="R53" s="979">
        <f t="shared" si="0"/>
        <v>0</v>
      </c>
      <c r="S53" s="943">
        <f t="shared" si="1"/>
        <v>-1</v>
      </c>
      <c r="T53" s="979">
        <f t="shared" si="2"/>
        <v>-3.17</v>
      </c>
      <c r="U53" s="987" t="s">
        <v>557</v>
      </c>
      <c r="V53" s="934" t="s">
        <v>557</v>
      </c>
      <c r="W53" s="934" t="s">
        <v>557</v>
      </c>
      <c r="X53" s="985" t="s">
        <v>557</v>
      </c>
      <c r="Y53" s="983"/>
    </row>
    <row r="54" spans="1:25" ht="14.4" customHeight="1" x14ac:dyDescent="0.3">
      <c r="A54" s="947" t="s">
        <v>2738</v>
      </c>
      <c r="B54" s="928">
        <v>2</v>
      </c>
      <c r="C54" s="929">
        <v>0.9</v>
      </c>
      <c r="D54" s="930">
        <v>2.5</v>
      </c>
      <c r="E54" s="911">
        <v>3</v>
      </c>
      <c r="F54" s="912">
        <v>1.35</v>
      </c>
      <c r="G54" s="913">
        <v>2.7</v>
      </c>
      <c r="H54" s="914">
        <v>2</v>
      </c>
      <c r="I54" s="915">
        <v>0.9</v>
      </c>
      <c r="J54" s="916">
        <v>2.5</v>
      </c>
      <c r="K54" s="917">
        <v>0.45</v>
      </c>
      <c r="L54" s="914">
        <v>1</v>
      </c>
      <c r="M54" s="914">
        <v>12</v>
      </c>
      <c r="N54" s="918">
        <v>4</v>
      </c>
      <c r="O54" s="914" t="s">
        <v>2644</v>
      </c>
      <c r="P54" s="931" t="s">
        <v>2739</v>
      </c>
      <c r="Q54" s="919">
        <f t="shared" si="0"/>
        <v>0</v>
      </c>
      <c r="R54" s="980">
        <f t="shared" si="0"/>
        <v>0</v>
      </c>
      <c r="S54" s="919">
        <f t="shared" si="1"/>
        <v>-1</v>
      </c>
      <c r="T54" s="980">
        <f t="shared" si="2"/>
        <v>-0.45000000000000007</v>
      </c>
      <c r="U54" s="986">
        <v>8</v>
      </c>
      <c r="V54" s="928">
        <v>5</v>
      </c>
      <c r="W54" s="928">
        <v>-3</v>
      </c>
      <c r="X54" s="984">
        <v>0.625</v>
      </c>
      <c r="Y54" s="982"/>
    </row>
    <row r="55" spans="1:25" ht="14.4" customHeight="1" x14ac:dyDescent="0.3">
      <c r="A55" s="948" t="s">
        <v>2740</v>
      </c>
      <c r="B55" s="934">
        <v>2</v>
      </c>
      <c r="C55" s="935">
        <v>1.44</v>
      </c>
      <c r="D55" s="932">
        <v>3</v>
      </c>
      <c r="E55" s="936">
        <v>3</v>
      </c>
      <c r="F55" s="937">
        <v>2.17</v>
      </c>
      <c r="G55" s="920">
        <v>4.3</v>
      </c>
      <c r="H55" s="938">
        <v>1</v>
      </c>
      <c r="I55" s="939">
        <v>0.49</v>
      </c>
      <c r="J55" s="921">
        <v>2</v>
      </c>
      <c r="K55" s="940">
        <v>0.72</v>
      </c>
      <c r="L55" s="938">
        <v>3</v>
      </c>
      <c r="M55" s="938">
        <v>24</v>
      </c>
      <c r="N55" s="941">
        <v>8</v>
      </c>
      <c r="O55" s="938" t="s">
        <v>2644</v>
      </c>
      <c r="P55" s="942" t="s">
        <v>2739</v>
      </c>
      <c r="Q55" s="943">
        <f t="shared" si="0"/>
        <v>-1</v>
      </c>
      <c r="R55" s="979">
        <f t="shared" si="0"/>
        <v>-0.95</v>
      </c>
      <c r="S55" s="943">
        <f t="shared" si="1"/>
        <v>-2</v>
      </c>
      <c r="T55" s="979">
        <f t="shared" si="2"/>
        <v>-1.68</v>
      </c>
      <c r="U55" s="987">
        <v>8</v>
      </c>
      <c r="V55" s="934">
        <v>2</v>
      </c>
      <c r="W55" s="934">
        <v>-6</v>
      </c>
      <c r="X55" s="985">
        <v>0.25</v>
      </c>
      <c r="Y55" s="983"/>
    </row>
    <row r="56" spans="1:25" ht="14.4" customHeight="1" x14ac:dyDescent="0.3">
      <c r="A56" s="947" t="s">
        <v>2741</v>
      </c>
      <c r="B56" s="922">
        <v>2</v>
      </c>
      <c r="C56" s="923">
        <v>0.49</v>
      </c>
      <c r="D56" s="924">
        <v>4.5</v>
      </c>
      <c r="E56" s="933"/>
      <c r="F56" s="915"/>
      <c r="G56" s="916"/>
      <c r="H56" s="914"/>
      <c r="I56" s="915"/>
      <c r="J56" s="916"/>
      <c r="K56" s="917">
        <v>0.25</v>
      </c>
      <c r="L56" s="914">
        <v>1</v>
      </c>
      <c r="M56" s="914">
        <v>9</v>
      </c>
      <c r="N56" s="918">
        <v>3</v>
      </c>
      <c r="O56" s="914" t="s">
        <v>2644</v>
      </c>
      <c r="P56" s="931" t="s">
        <v>2742</v>
      </c>
      <c r="Q56" s="919">
        <f t="shared" si="0"/>
        <v>-2</v>
      </c>
      <c r="R56" s="980">
        <f t="shared" si="0"/>
        <v>-0.49</v>
      </c>
      <c r="S56" s="919">
        <f t="shared" si="1"/>
        <v>0</v>
      </c>
      <c r="T56" s="980">
        <f t="shared" si="2"/>
        <v>0</v>
      </c>
      <c r="U56" s="986" t="s">
        <v>557</v>
      </c>
      <c r="V56" s="928" t="s">
        <v>557</v>
      </c>
      <c r="W56" s="928" t="s">
        <v>557</v>
      </c>
      <c r="X56" s="984" t="s">
        <v>557</v>
      </c>
      <c r="Y56" s="982"/>
    </row>
    <row r="57" spans="1:25" ht="14.4" customHeight="1" x14ac:dyDescent="0.3">
      <c r="A57" s="947" t="s">
        <v>2743</v>
      </c>
      <c r="B57" s="928"/>
      <c r="C57" s="929"/>
      <c r="D57" s="930"/>
      <c r="E57" s="933"/>
      <c r="F57" s="915"/>
      <c r="G57" s="916"/>
      <c r="H57" s="911">
        <v>1</v>
      </c>
      <c r="I57" s="912">
        <v>0.16</v>
      </c>
      <c r="J57" s="913">
        <v>1</v>
      </c>
      <c r="K57" s="917">
        <v>0.48</v>
      </c>
      <c r="L57" s="914">
        <v>3</v>
      </c>
      <c r="M57" s="914">
        <v>24</v>
      </c>
      <c r="N57" s="918">
        <v>8</v>
      </c>
      <c r="O57" s="914" t="s">
        <v>2644</v>
      </c>
      <c r="P57" s="931" t="s">
        <v>2744</v>
      </c>
      <c r="Q57" s="919">
        <f t="shared" si="0"/>
        <v>1</v>
      </c>
      <c r="R57" s="980">
        <f t="shared" si="0"/>
        <v>0.16</v>
      </c>
      <c r="S57" s="919">
        <f t="shared" si="1"/>
        <v>1</v>
      </c>
      <c r="T57" s="980">
        <f t="shared" si="2"/>
        <v>0.16</v>
      </c>
      <c r="U57" s="986">
        <v>8</v>
      </c>
      <c r="V57" s="928">
        <v>1</v>
      </c>
      <c r="W57" s="928">
        <v>-7</v>
      </c>
      <c r="X57" s="984">
        <v>0.125</v>
      </c>
      <c r="Y57" s="982"/>
    </row>
    <row r="58" spans="1:25" ht="14.4" customHeight="1" x14ac:dyDescent="0.3">
      <c r="A58" s="947" t="s">
        <v>2745</v>
      </c>
      <c r="B58" s="928"/>
      <c r="C58" s="929"/>
      <c r="D58" s="930"/>
      <c r="E58" s="933"/>
      <c r="F58" s="915"/>
      <c r="G58" s="916"/>
      <c r="H58" s="911">
        <v>1</v>
      </c>
      <c r="I58" s="912">
        <v>0.96</v>
      </c>
      <c r="J58" s="913">
        <v>6</v>
      </c>
      <c r="K58" s="917">
        <v>0.96</v>
      </c>
      <c r="L58" s="914">
        <v>2</v>
      </c>
      <c r="M58" s="914">
        <v>18</v>
      </c>
      <c r="N58" s="918">
        <v>6</v>
      </c>
      <c r="O58" s="914" t="s">
        <v>2644</v>
      </c>
      <c r="P58" s="931" t="s">
        <v>2746</v>
      </c>
      <c r="Q58" s="919">
        <f t="shared" si="0"/>
        <v>1</v>
      </c>
      <c r="R58" s="980">
        <f t="shared" si="0"/>
        <v>0.96</v>
      </c>
      <c r="S58" s="919">
        <f t="shared" si="1"/>
        <v>1</v>
      </c>
      <c r="T58" s="980">
        <f t="shared" si="2"/>
        <v>0.96</v>
      </c>
      <c r="U58" s="986">
        <v>6</v>
      </c>
      <c r="V58" s="928">
        <v>6</v>
      </c>
      <c r="W58" s="928">
        <v>0</v>
      </c>
      <c r="X58" s="984">
        <v>1</v>
      </c>
      <c r="Y58" s="982"/>
    </row>
    <row r="59" spans="1:25" ht="14.4" customHeight="1" x14ac:dyDescent="0.3">
      <c r="A59" s="947" t="s">
        <v>2747</v>
      </c>
      <c r="B59" s="928"/>
      <c r="C59" s="929"/>
      <c r="D59" s="930"/>
      <c r="E59" s="933">
        <v>1</v>
      </c>
      <c r="F59" s="915">
        <v>1.03</v>
      </c>
      <c r="G59" s="916">
        <v>4</v>
      </c>
      <c r="H59" s="911">
        <v>2</v>
      </c>
      <c r="I59" s="912">
        <v>2.06</v>
      </c>
      <c r="J59" s="913">
        <v>3.5</v>
      </c>
      <c r="K59" s="917">
        <v>1.03</v>
      </c>
      <c r="L59" s="914">
        <v>2</v>
      </c>
      <c r="M59" s="914">
        <v>18</v>
      </c>
      <c r="N59" s="918">
        <v>6</v>
      </c>
      <c r="O59" s="914" t="s">
        <v>2644</v>
      </c>
      <c r="P59" s="931" t="s">
        <v>2748</v>
      </c>
      <c r="Q59" s="919">
        <f t="shared" si="0"/>
        <v>2</v>
      </c>
      <c r="R59" s="980">
        <f t="shared" si="0"/>
        <v>2.06</v>
      </c>
      <c r="S59" s="919">
        <f t="shared" si="1"/>
        <v>1</v>
      </c>
      <c r="T59" s="980">
        <f t="shared" si="2"/>
        <v>1.03</v>
      </c>
      <c r="U59" s="986">
        <v>12</v>
      </c>
      <c r="V59" s="928">
        <v>7</v>
      </c>
      <c r="W59" s="928">
        <v>-5</v>
      </c>
      <c r="X59" s="984">
        <v>0.58333333333333337</v>
      </c>
      <c r="Y59" s="982"/>
    </row>
    <row r="60" spans="1:25" ht="14.4" customHeight="1" x14ac:dyDescent="0.3">
      <c r="A60" s="948" t="s">
        <v>2749</v>
      </c>
      <c r="B60" s="934"/>
      <c r="C60" s="935"/>
      <c r="D60" s="932"/>
      <c r="E60" s="944">
        <v>1</v>
      </c>
      <c r="F60" s="939">
        <v>1.22</v>
      </c>
      <c r="G60" s="921">
        <v>2</v>
      </c>
      <c r="H60" s="936">
        <v>1</v>
      </c>
      <c r="I60" s="937">
        <v>1.73</v>
      </c>
      <c r="J60" s="920">
        <v>5</v>
      </c>
      <c r="K60" s="940">
        <v>1.73</v>
      </c>
      <c r="L60" s="938">
        <v>3</v>
      </c>
      <c r="M60" s="938">
        <v>30</v>
      </c>
      <c r="N60" s="941">
        <v>10</v>
      </c>
      <c r="O60" s="938" t="s">
        <v>2644</v>
      </c>
      <c r="P60" s="942" t="s">
        <v>2748</v>
      </c>
      <c r="Q60" s="943">
        <f t="shared" si="0"/>
        <v>1</v>
      </c>
      <c r="R60" s="979">
        <f t="shared" si="0"/>
        <v>1.73</v>
      </c>
      <c r="S60" s="943">
        <f t="shared" si="1"/>
        <v>0</v>
      </c>
      <c r="T60" s="979">
        <f t="shared" si="2"/>
        <v>0.51</v>
      </c>
      <c r="U60" s="987">
        <v>10</v>
      </c>
      <c r="V60" s="934">
        <v>5</v>
      </c>
      <c r="W60" s="934">
        <v>-5</v>
      </c>
      <c r="X60" s="985">
        <v>0.5</v>
      </c>
      <c r="Y60" s="983"/>
    </row>
    <row r="61" spans="1:25" ht="14.4" customHeight="1" x14ac:dyDescent="0.3">
      <c r="A61" s="947" t="s">
        <v>2750</v>
      </c>
      <c r="B61" s="928"/>
      <c r="C61" s="929"/>
      <c r="D61" s="930"/>
      <c r="E61" s="933"/>
      <c r="F61" s="915"/>
      <c r="G61" s="916"/>
      <c r="H61" s="911">
        <v>1</v>
      </c>
      <c r="I61" s="912">
        <v>0.66</v>
      </c>
      <c r="J61" s="913">
        <v>2</v>
      </c>
      <c r="K61" s="917">
        <v>0.66</v>
      </c>
      <c r="L61" s="914">
        <v>2</v>
      </c>
      <c r="M61" s="914">
        <v>21</v>
      </c>
      <c r="N61" s="918">
        <v>7</v>
      </c>
      <c r="O61" s="914" t="s">
        <v>2644</v>
      </c>
      <c r="P61" s="931" t="s">
        <v>2751</v>
      </c>
      <c r="Q61" s="919">
        <f t="shared" si="0"/>
        <v>1</v>
      </c>
      <c r="R61" s="980">
        <f t="shared" si="0"/>
        <v>0.66</v>
      </c>
      <c r="S61" s="919">
        <f t="shared" si="1"/>
        <v>1</v>
      </c>
      <c r="T61" s="980">
        <f t="shared" si="2"/>
        <v>0.66</v>
      </c>
      <c r="U61" s="986">
        <v>7</v>
      </c>
      <c r="V61" s="928">
        <v>2</v>
      </c>
      <c r="W61" s="928">
        <v>-5</v>
      </c>
      <c r="X61" s="984">
        <v>0.2857142857142857</v>
      </c>
      <c r="Y61" s="982"/>
    </row>
    <row r="62" spans="1:25" ht="14.4" customHeight="1" x14ac:dyDescent="0.3">
      <c r="A62" s="947" t="s">
        <v>2752</v>
      </c>
      <c r="B62" s="928">
        <v>4</v>
      </c>
      <c r="C62" s="929">
        <v>1.55</v>
      </c>
      <c r="D62" s="930">
        <v>3</v>
      </c>
      <c r="E62" s="933">
        <v>2</v>
      </c>
      <c r="F62" s="915">
        <v>0.77</v>
      </c>
      <c r="G62" s="916">
        <v>3.5</v>
      </c>
      <c r="H62" s="911">
        <v>4</v>
      </c>
      <c r="I62" s="912">
        <v>1.56</v>
      </c>
      <c r="J62" s="913">
        <v>2.5</v>
      </c>
      <c r="K62" s="917">
        <v>0.39</v>
      </c>
      <c r="L62" s="914">
        <v>2</v>
      </c>
      <c r="M62" s="914">
        <v>15</v>
      </c>
      <c r="N62" s="918">
        <v>5</v>
      </c>
      <c r="O62" s="914" t="s">
        <v>2644</v>
      </c>
      <c r="P62" s="931" t="s">
        <v>2753</v>
      </c>
      <c r="Q62" s="919">
        <f t="shared" si="0"/>
        <v>0</v>
      </c>
      <c r="R62" s="980">
        <f t="shared" si="0"/>
        <v>1.0000000000000009E-2</v>
      </c>
      <c r="S62" s="919">
        <f t="shared" si="1"/>
        <v>2</v>
      </c>
      <c r="T62" s="980">
        <f t="shared" si="2"/>
        <v>0.79</v>
      </c>
      <c r="U62" s="986">
        <v>20</v>
      </c>
      <c r="V62" s="928">
        <v>10</v>
      </c>
      <c r="W62" s="928">
        <v>-10</v>
      </c>
      <c r="X62" s="984">
        <v>0.5</v>
      </c>
      <c r="Y62" s="982"/>
    </row>
    <row r="63" spans="1:25" ht="14.4" customHeight="1" x14ac:dyDescent="0.3">
      <c r="A63" s="948" t="s">
        <v>2754</v>
      </c>
      <c r="B63" s="934"/>
      <c r="C63" s="935"/>
      <c r="D63" s="932"/>
      <c r="E63" s="944">
        <v>1</v>
      </c>
      <c r="F63" s="939">
        <v>0.64</v>
      </c>
      <c r="G63" s="921">
        <v>3</v>
      </c>
      <c r="H63" s="936">
        <v>1</v>
      </c>
      <c r="I63" s="937">
        <v>0.35</v>
      </c>
      <c r="J63" s="920">
        <v>1</v>
      </c>
      <c r="K63" s="940">
        <v>0.64</v>
      </c>
      <c r="L63" s="938">
        <v>2</v>
      </c>
      <c r="M63" s="938">
        <v>21</v>
      </c>
      <c r="N63" s="941">
        <v>7</v>
      </c>
      <c r="O63" s="938" t="s">
        <v>2644</v>
      </c>
      <c r="P63" s="942" t="s">
        <v>2755</v>
      </c>
      <c r="Q63" s="943">
        <f t="shared" si="0"/>
        <v>1</v>
      </c>
      <c r="R63" s="979">
        <f t="shared" si="0"/>
        <v>0.35</v>
      </c>
      <c r="S63" s="943">
        <f t="shared" si="1"/>
        <v>0</v>
      </c>
      <c r="T63" s="979">
        <f t="shared" si="2"/>
        <v>-0.29000000000000004</v>
      </c>
      <c r="U63" s="987">
        <v>7</v>
      </c>
      <c r="V63" s="934">
        <v>1</v>
      </c>
      <c r="W63" s="934">
        <v>-6</v>
      </c>
      <c r="X63" s="985">
        <v>0.14285714285714285</v>
      </c>
      <c r="Y63" s="983"/>
    </row>
    <row r="64" spans="1:25" ht="14.4" customHeight="1" x14ac:dyDescent="0.3">
      <c r="A64" s="948" t="s">
        <v>2756</v>
      </c>
      <c r="B64" s="934"/>
      <c r="C64" s="935"/>
      <c r="D64" s="932"/>
      <c r="E64" s="944"/>
      <c r="F64" s="939"/>
      <c r="G64" s="921"/>
      <c r="H64" s="936">
        <v>1</v>
      </c>
      <c r="I64" s="937">
        <v>1.21</v>
      </c>
      <c r="J64" s="920">
        <v>4</v>
      </c>
      <c r="K64" s="940">
        <v>1.21</v>
      </c>
      <c r="L64" s="938">
        <v>3</v>
      </c>
      <c r="M64" s="938">
        <v>30</v>
      </c>
      <c r="N64" s="941">
        <v>10</v>
      </c>
      <c r="O64" s="938" t="s">
        <v>2644</v>
      </c>
      <c r="P64" s="942" t="s">
        <v>2757</v>
      </c>
      <c r="Q64" s="943">
        <f t="shared" si="0"/>
        <v>1</v>
      </c>
      <c r="R64" s="979">
        <f t="shared" si="0"/>
        <v>1.21</v>
      </c>
      <c r="S64" s="943">
        <f t="shared" si="1"/>
        <v>1</v>
      </c>
      <c r="T64" s="979">
        <f t="shared" si="2"/>
        <v>1.21</v>
      </c>
      <c r="U64" s="987">
        <v>10</v>
      </c>
      <c r="V64" s="934">
        <v>4</v>
      </c>
      <c r="W64" s="934">
        <v>-6</v>
      </c>
      <c r="X64" s="985">
        <v>0.4</v>
      </c>
      <c r="Y64" s="983"/>
    </row>
    <row r="65" spans="1:25" ht="14.4" customHeight="1" x14ac:dyDescent="0.3">
      <c r="A65" s="947" t="s">
        <v>2758</v>
      </c>
      <c r="B65" s="928">
        <v>1</v>
      </c>
      <c r="C65" s="929">
        <v>0.26</v>
      </c>
      <c r="D65" s="930">
        <v>2</v>
      </c>
      <c r="E65" s="911"/>
      <c r="F65" s="912"/>
      <c r="G65" s="913"/>
      <c r="H65" s="914"/>
      <c r="I65" s="915"/>
      <c r="J65" s="916"/>
      <c r="K65" s="917">
        <v>0.26</v>
      </c>
      <c r="L65" s="914">
        <v>1</v>
      </c>
      <c r="M65" s="914">
        <v>9</v>
      </c>
      <c r="N65" s="918">
        <v>3</v>
      </c>
      <c r="O65" s="914" t="s">
        <v>2644</v>
      </c>
      <c r="P65" s="931" t="s">
        <v>2759</v>
      </c>
      <c r="Q65" s="919">
        <f t="shared" si="0"/>
        <v>-1</v>
      </c>
      <c r="R65" s="980">
        <f t="shared" si="0"/>
        <v>-0.26</v>
      </c>
      <c r="S65" s="919">
        <f t="shared" si="1"/>
        <v>0</v>
      </c>
      <c r="T65" s="980">
        <f t="shared" si="2"/>
        <v>0</v>
      </c>
      <c r="U65" s="986" t="s">
        <v>557</v>
      </c>
      <c r="V65" s="928" t="s">
        <v>557</v>
      </c>
      <c r="W65" s="928" t="s">
        <v>557</v>
      </c>
      <c r="X65" s="984" t="s">
        <v>557</v>
      </c>
      <c r="Y65" s="982"/>
    </row>
    <row r="66" spans="1:25" ht="14.4" customHeight="1" x14ac:dyDescent="0.3">
      <c r="A66" s="948" t="s">
        <v>2760</v>
      </c>
      <c r="B66" s="934"/>
      <c r="C66" s="935"/>
      <c r="D66" s="932"/>
      <c r="E66" s="936">
        <v>1</v>
      </c>
      <c r="F66" s="937">
        <v>0.36</v>
      </c>
      <c r="G66" s="920">
        <v>2</v>
      </c>
      <c r="H66" s="938"/>
      <c r="I66" s="939"/>
      <c r="J66" s="921"/>
      <c r="K66" s="940">
        <v>0.36</v>
      </c>
      <c r="L66" s="938">
        <v>1</v>
      </c>
      <c r="M66" s="938">
        <v>12</v>
      </c>
      <c r="N66" s="941">
        <v>4</v>
      </c>
      <c r="O66" s="938" t="s">
        <v>2644</v>
      </c>
      <c r="P66" s="942" t="s">
        <v>2761</v>
      </c>
      <c r="Q66" s="943">
        <f t="shared" si="0"/>
        <v>0</v>
      </c>
      <c r="R66" s="979">
        <f t="shared" si="0"/>
        <v>0</v>
      </c>
      <c r="S66" s="943">
        <f t="shared" si="1"/>
        <v>-1</v>
      </c>
      <c r="T66" s="979">
        <f t="shared" si="2"/>
        <v>-0.36</v>
      </c>
      <c r="U66" s="987" t="s">
        <v>557</v>
      </c>
      <c r="V66" s="934" t="s">
        <v>557</v>
      </c>
      <c r="W66" s="934" t="s">
        <v>557</v>
      </c>
      <c r="X66" s="985" t="s">
        <v>557</v>
      </c>
      <c r="Y66" s="983"/>
    </row>
    <row r="67" spans="1:25" ht="14.4" customHeight="1" x14ac:dyDescent="0.3">
      <c r="A67" s="947" t="s">
        <v>2762</v>
      </c>
      <c r="B67" s="922">
        <v>1</v>
      </c>
      <c r="C67" s="923">
        <v>2.65</v>
      </c>
      <c r="D67" s="924">
        <v>3</v>
      </c>
      <c r="E67" s="933"/>
      <c r="F67" s="915"/>
      <c r="G67" s="916"/>
      <c r="H67" s="914"/>
      <c r="I67" s="915"/>
      <c r="J67" s="916"/>
      <c r="K67" s="917">
        <v>4.07</v>
      </c>
      <c r="L67" s="914">
        <v>5</v>
      </c>
      <c r="M67" s="914">
        <v>45</v>
      </c>
      <c r="N67" s="918">
        <v>15</v>
      </c>
      <c r="O67" s="914" t="s">
        <v>2644</v>
      </c>
      <c r="P67" s="931" t="s">
        <v>2763</v>
      </c>
      <c r="Q67" s="919">
        <f t="shared" si="0"/>
        <v>-1</v>
      </c>
      <c r="R67" s="980">
        <f t="shared" si="0"/>
        <v>-2.65</v>
      </c>
      <c r="S67" s="919">
        <f t="shared" si="1"/>
        <v>0</v>
      </c>
      <c r="T67" s="980">
        <f t="shared" si="2"/>
        <v>0</v>
      </c>
      <c r="U67" s="986" t="s">
        <v>557</v>
      </c>
      <c r="V67" s="928" t="s">
        <v>557</v>
      </c>
      <c r="W67" s="928" t="s">
        <v>557</v>
      </c>
      <c r="X67" s="984" t="s">
        <v>557</v>
      </c>
      <c r="Y67" s="982"/>
    </row>
    <row r="68" spans="1:25" ht="14.4" customHeight="1" x14ac:dyDescent="0.3">
      <c r="A68" s="947" t="s">
        <v>2764</v>
      </c>
      <c r="B68" s="928">
        <v>2</v>
      </c>
      <c r="C68" s="929">
        <v>2.0099999999999998</v>
      </c>
      <c r="D68" s="930">
        <v>3</v>
      </c>
      <c r="E68" s="911">
        <v>3</v>
      </c>
      <c r="F68" s="912">
        <v>3.01</v>
      </c>
      <c r="G68" s="913">
        <v>2.7</v>
      </c>
      <c r="H68" s="914"/>
      <c r="I68" s="915"/>
      <c r="J68" s="916"/>
      <c r="K68" s="917">
        <v>1</v>
      </c>
      <c r="L68" s="914">
        <v>2</v>
      </c>
      <c r="M68" s="914">
        <v>18</v>
      </c>
      <c r="N68" s="918">
        <v>6</v>
      </c>
      <c r="O68" s="914" t="s">
        <v>2644</v>
      </c>
      <c r="P68" s="931" t="s">
        <v>2765</v>
      </c>
      <c r="Q68" s="919">
        <f t="shared" si="0"/>
        <v>-2</v>
      </c>
      <c r="R68" s="980">
        <f t="shared" si="0"/>
        <v>-2.0099999999999998</v>
      </c>
      <c r="S68" s="919">
        <f t="shared" si="1"/>
        <v>-3</v>
      </c>
      <c r="T68" s="980">
        <f t="shared" si="2"/>
        <v>-3.01</v>
      </c>
      <c r="U68" s="986" t="s">
        <v>557</v>
      </c>
      <c r="V68" s="928" t="s">
        <v>557</v>
      </c>
      <c r="W68" s="928" t="s">
        <v>557</v>
      </c>
      <c r="X68" s="984" t="s">
        <v>557</v>
      </c>
      <c r="Y68" s="982"/>
    </row>
    <row r="69" spans="1:25" ht="14.4" customHeight="1" x14ac:dyDescent="0.3">
      <c r="A69" s="948" t="s">
        <v>2766</v>
      </c>
      <c r="B69" s="934"/>
      <c r="C69" s="935"/>
      <c r="D69" s="932"/>
      <c r="E69" s="936">
        <v>1</v>
      </c>
      <c r="F69" s="937">
        <v>1.27</v>
      </c>
      <c r="G69" s="920">
        <v>2</v>
      </c>
      <c r="H69" s="938"/>
      <c r="I69" s="939"/>
      <c r="J69" s="921"/>
      <c r="K69" s="940">
        <v>2.2599999999999998</v>
      </c>
      <c r="L69" s="938">
        <v>4</v>
      </c>
      <c r="M69" s="938">
        <v>39</v>
      </c>
      <c r="N69" s="941">
        <v>13</v>
      </c>
      <c r="O69" s="938" t="s">
        <v>2644</v>
      </c>
      <c r="P69" s="942" t="s">
        <v>2767</v>
      </c>
      <c r="Q69" s="943">
        <f t="shared" si="0"/>
        <v>0</v>
      </c>
      <c r="R69" s="979">
        <f t="shared" si="0"/>
        <v>0</v>
      </c>
      <c r="S69" s="943">
        <f t="shared" si="1"/>
        <v>-1</v>
      </c>
      <c r="T69" s="979">
        <f t="shared" si="2"/>
        <v>-1.27</v>
      </c>
      <c r="U69" s="987" t="s">
        <v>557</v>
      </c>
      <c r="V69" s="934" t="s">
        <v>557</v>
      </c>
      <c r="W69" s="934" t="s">
        <v>557</v>
      </c>
      <c r="X69" s="985" t="s">
        <v>557</v>
      </c>
      <c r="Y69" s="983"/>
    </row>
    <row r="70" spans="1:25" ht="14.4" customHeight="1" x14ac:dyDescent="0.3">
      <c r="A70" s="947" t="s">
        <v>2768</v>
      </c>
      <c r="B70" s="928">
        <v>1</v>
      </c>
      <c r="C70" s="929">
        <v>0.68</v>
      </c>
      <c r="D70" s="930">
        <v>3</v>
      </c>
      <c r="E70" s="933">
        <v>2</v>
      </c>
      <c r="F70" s="915">
        <v>1.36</v>
      </c>
      <c r="G70" s="916">
        <v>5.5</v>
      </c>
      <c r="H70" s="911">
        <v>2</v>
      </c>
      <c r="I70" s="912">
        <v>1.36</v>
      </c>
      <c r="J70" s="913">
        <v>3.5</v>
      </c>
      <c r="K70" s="917">
        <v>0.68</v>
      </c>
      <c r="L70" s="914">
        <v>2</v>
      </c>
      <c r="M70" s="914">
        <v>15</v>
      </c>
      <c r="N70" s="918">
        <v>5</v>
      </c>
      <c r="O70" s="914" t="s">
        <v>2644</v>
      </c>
      <c r="P70" s="931" t="s">
        <v>2769</v>
      </c>
      <c r="Q70" s="919">
        <f t="shared" ref="Q70:R71" si="3">H70-B70</f>
        <v>1</v>
      </c>
      <c r="R70" s="980">
        <f t="shared" si="3"/>
        <v>0.68</v>
      </c>
      <c r="S70" s="919">
        <f t="shared" ref="S70:S71" si="4">H70-E70</f>
        <v>0</v>
      </c>
      <c r="T70" s="980">
        <f t="shared" ref="T70:T71" si="5">I70-F70</f>
        <v>0</v>
      </c>
      <c r="U70" s="986">
        <v>10</v>
      </c>
      <c r="V70" s="928">
        <v>7</v>
      </c>
      <c r="W70" s="928">
        <v>-3</v>
      </c>
      <c r="X70" s="984">
        <v>0.7</v>
      </c>
      <c r="Y70" s="982"/>
    </row>
    <row r="71" spans="1:25" ht="14.4" customHeight="1" thickBot="1" x14ac:dyDescent="0.35">
      <c r="A71" s="963" t="s">
        <v>2770</v>
      </c>
      <c r="B71" s="964"/>
      <c r="C71" s="965"/>
      <c r="D71" s="966"/>
      <c r="E71" s="967"/>
      <c r="F71" s="968"/>
      <c r="G71" s="969"/>
      <c r="H71" s="970">
        <v>2</v>
      </c>
      <c r="I71" s="971">
        <v>2.2999999999999998</v>
      </c>
      <c r="J71" s="972">
        <v>6</v>
      </c>
      <c r="K71" s="973">
        <v>1.1499999999999999</v>
      </c>
      <c r="L71" s="974">
        <v>3</v>
      </c>
      <c r="M71" s="974">
        <v>27</v>
      </c>
      <c r="N71" s="975">
        <v>9</v>
      </c>
      <c r="O71" s="974" t="s">
        <v>2644</v>
      </c>
      <c r="P71" s="976" t="s">
        <v>2771</v>
      </c>
      <c r="Q71" s="977">
        <f t="shared" si="3"/>
        <v>2</v>
      </c>
      <c r="R71" s="981">
        <f t="shared" si="3"/>
        <v>2.2999999999999998</v>
      </c>
      <c r="S71" s="977">
        <f t="shared" si="4"/>
        <v>2</v>
      </c>
      <c r="T71" s="981">
        <f t="shared" si="5"/>
        <v>2.2999999999999998</v>
      </c>
      <c r="U71" s="991">
        <v>18</v>
      </c>
      <c r="V71" s="964">
        <v>12</v>
      </c>
      <c r="W71" s="964">
        <v>-6</v>
      </c>
      <c r="X71" s="992">
        <v>0.66666666666666663</v>
      </c>
      <c r="Y71" s="993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2:Q1048576">
    <cfRule type="cellIs" dxfId="14" priority="11" stopIfTrue="1" operator="lessThan">
      <formula>0</formula>
    </cfRule>
  </conditionalFormatting>
  <conditionalFormatting sqref="W72:W1048576">
    <cfRule type="cellIs" dxfId="13" priority="10" stopIfTrue="1" operator="greaterThan">
      <formula>0</formula>
    </cfRule>
  </conditionalFormatting>
  <conditionalFormatting sqref="X72:X1048576">
    <cfRule type="cellIs" dxfId="12" priority="9" stopIfTrue="1" operator="greaterThan">
      <formula>1</formula>
    </cfRule>
  </conditionalFormatting>
  <conditionalFormatting sqref="X72:X1048576">
    <cfRule type="cellIs" dxfId="11" priority="6" stopIfTrue="1" operator="greaterThan">
      <formula>1</formula>
    </cfRule>
  </conditionalFormatting>
  <conditionalFormatting sqref="W72:W1048576">
    <cfRule type="cellIs" dxfId="10" priority="7" stopIfTrue="1" operator="greaterThan">
      <formula>0</formula>
    </cfRule>
  </conditionalFormatting>
  <conditionalFormatting sqref="Q7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1">
    <cfRule type="cellIs" dxfId="7" priority="4" stopIfTrue="1" operator="lessThan">
      <formula>0</formula>
    </cfRule>
  </conditionalFormatting>
  <conditionalFormatting sqref="X5:X71">
    <cfRule type="cellIs" dxfId="6" priority="2" stopIfTrue="1" operator="greaterThan">
      <formula>1</formula>
    </cfRule>
  </conditionalFormatting>
  <conditionalFormatting sqref="W5:W71">
    <cfRule type="cellIs" dxfId="5" priority="3" stopIfTrue="1" operator="greaterThan">
      <formula>0</formula>
    </cfRule>
  </conditionalFormatting>
  <conditionalFormatting sqref="S5:S7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326.04795000000001</v>
      </c>
      <c r="C5" s="33">
        <v>478.49343999999996</v>
      </c>
      <c r="D5" s="12"/>
      <c r="E5" s="226">
        <v>579.09443999999996</v>
      </c>
      <c r="F5" s="32">
        <v>458.33332901000972</v>
      </c>
      <c r="G5" s="225">
        <f>E5-F5</f>
        <v>120.76111098999024</v>
      </c>
      <c r="H5" s="231">
        <f>IF(F5&lt;0.00000001,"",E5/F5)</f>
        <v>1.2634787900998421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1256.4476799999998</v>
      </c>
      <c r="C6" s="35">
        <v>1108.7261700000001</v>
      </c>
      <c r="D6" s="12"/>
      <c r="E6" s="227">
        <v>1186.6617600000002</v>
      </c>
      <c r="F6" s="34">
        <v>1299.8164127197265</v>
      </c>
      <c r="G6" s="228">
        <f>E6-F6</f>
        <v>-113.1546527197263</v>
      </c>
      <c r="H6" s="232">
        <f>IF(F6&lt;0.00000001,"",E6/F6)</f>
        <v>0.91294566554751966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10271.1625</v>
      </c>
      <c r="C7" s="35">
        <v>12265.585210000001</v>
      </c>
      <c r="D7" s="12"/>
      <c r="E7" s="227">
        <v>13959.188709999999</v>
      </c>
      <c r="F7" s="34">
        <v>13751.208414550783</v>
      </c>
      <c r="G7" s="228">
        <f>E7-F7</f>
        <v>207.98029544921519</v>
      </c>
      <c r="H7" s="232">
        <f>IF(F7&lt;0.00000001,"",E7/F7)</f>
        <v>1.0151245104560513</v>
      </c>
    </row>
    <row r="8" spans="1:10" ht="14.4" customHeight="1" thickBot="1" x14ac:dyDescent="0.35">
      <c r="A8" s="1" t="s">
        <v>96</v>
      </c>
      <c r="B8" s="15">
        <v>3573.8953899999992</v>
      </c>
      <c r="C8" s="37">
        <v>3451.1732300000003</v>
      </c>
      <c r="D8" s="12"/>
      <c r="E8" s="229">
        <v>3534.7702499999978</v>
      </c>
      <c r="F8" s="36">
        <v>3219.2213020720478</v>
      </c>
      <c r="G8" s="230">
        <f>E8-F8</f>
        <v>315.54894792794994</v>
      </c>
      <c r="H8" s="233">
        <f>IF(F8&lt;0.00000001,"",E8/F8)</f>
        <v>1.0980202720840742</v>
      </c>
    </row>
    <row r="9" spans="1:10" ht="14.4" customHeight="1" thickBot="1" x14ac:dyDescent="0.35">
      <c r="A9" s="2" t="s">
        <v>97</v>
      </c>
      <c r="B9" s="3">
        <v>15427.553519999999</v>
      </c>
      <c r="C9" s="39">
        <v>17303.978050000002</v>
      </c>
      <c r="D9" s="12"/>
      <c r="E9" s="3">
        <v>19259.715159999996</v>
      </c>
      <c r="F9" s="38">
        <v>18728.579458352568</v>
      </c>
      <c r="G9" s="38">
        <f>E9-F9</f>
        <v>531.1357016474285</v>
      </c>
      <c r="H9" s="234">
        <f>IF(F9&lt;0.00000001,"",E9/F9)</f>
        <v>1.028359636288942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8386.9347499999967</v>
      </c>
      <c r="C11" s="33">
        <f>IF(ISERROR(VLOOKUP("Celkem:",'ZV Vykáz.-A'!A:H,5,0)),0,VLOOKUP("Celkem:",'ZV Vykáz.-A'!A:H,5,0)/1000)</f>
        <v>8996.0522199999978</v>
      </c>
      <c r="D11" s="12"/>
      <c r="E11" s="226">
        <f>IF(ISERROR(VLOOKUP("Celkem:",'ZV Vykáz.-A'!A:H,8,0)),0,VLOOKUP("Celkem:",'ZV Vykáz.-A'!A:H,8,0)/1000)</f>
        <v>9266.8399800000007</v>
      </c>
      <c r="F11" s="32">
        <f>C11</f>
        <v>8996.0522199999978</v>
      </c>
      <c r="G11" s="225">
        <f>E11-F11</f>
        <v>270.78776000000289</v>
      </c>
      <c r="H11" s="231">
        <f>IF(F11&lt;0.00000001,"",E11/F11)</f>
        <v>1.0301007323410138</v>
      </c>
      <c r="I11" s="225">
        <f>E11-B11</f>
        <v>879.90523000000394</v>
      </c>
      <c r="J11" s="231">
        <f>IF(B11&lt;0.00000001,"",E11/B11)</f>
        <v>1.1049138041761926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14131.44</v>
      </c>
      <c r="C12" s="37">
        <f>IF(ISERROR(VLOOKUP("Celkem",CaseMix!A:D,3,0)),0,VLOOKUP("Celkem",CaseMix!A:D,3,0)*30)</f>
        <v>13170.3</v>
      </c>
      <c r="D12" s="12"/>
      <c r="E12" s="229">
        <f>IF(ISERROR(VLOOKUP("Celkem",CaseMix!A:D,4,0)),0,VLOOKUP("Celkem",CaseMix!A:D,4,0)*30)</f>
        <v>14436.510000000002</v>
      </c>
      <c r="F12" s="36">
        <f>C12</f>
        <v>13170.3</v>
      </c>
      <c r="G12" s="230">
        <f>E12-F12</f>
        <v>1266.2100000000028</v>
      </c>
      <c r="H12" s="233">
        <f>IF(F12&lt;0.00000001,"",E12/F12)</f>
        <v>1.0961413179654225</v>
      </c>
      <c r="I12" s="230">
        <f>E12-B12</f>
        <v>305.07000000000153</v>
      </c>
      <c r="J12" s="233">
        <f>IF(B12&lt;0.00000001,"",E12/B12)</f>
        <v>1.021588033491279</v>
      </c>
    </row>
    <row r="13" spans="1:10" ht="14.4" customHeight="1" thickBot="1" x14ac:dyDescent="0.35">
      <c r="A13" s="4" t="s">
        <v>100</v>
      </c>
      <c r="B13" s="9">
        <f>SUM(B11:B12)</f>
        <v>22518.374749999995</v>
      </c>
      <c r="C13" s="41">
        <f>SUM(C11:C12)</f>
        <v>22166.352219999997</v>
      </c>
      <c r="D13" s="12"/>
      <c r="E13" s="9">
        <f>SUM(E11:E12)</f>
        <v>23703.349980000003</v>
      </c>
      <c r="F13" s="40">
        <f>SUM(F11:F12)</f>
        <v>22166.352219999997</v>
      </c>
      <c r="G13" s="40">
        <f>E13-F13</f>
        <v>1536.9977600000057</v>
      </c>
      <c r="H13" s="235">
        <f>IF(F13&lt;0.00000001,"",E13/F13)</f>
        <v>1.0693392284280867</v>
      </c>
      <c r="I13" s="40">
        <f>SUM(I11:I12)</f>
        <v>1184.9752300000055</v>
      </c>
      <c r="J13" s="235">
        <f>IF(B13&lt;0.00000001,"",E13/B13)</f>
        <v>1.0526225912462892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1.4596205886310869</v>
      </c>
      <c r="C15" s="43">
        <f>IF(C9=0,"",C13/C9)</f>
        <v>1.2809974767622867</v>
      </c>
      <c r="D15" s="12"/>
      <c r="E15" s="10">
        <f>IF(E9=0,"",E13/E9)</f>
        <v>1.2307217309853511</v>
      </c>
      <c r="F15" s="42">
        <f>IF(F9=0,"",F13/F9)</f>
        <v>1.1835575821055799</v>
      </c>
      <c r="G15" s="42">
        <f>IF(ISERROR(F15-E15),"",E15-F15)</f>
        <v>4.7164148879771162E-2</v>
      </c>
      <c r="H15" s="236">
        <f>IF(ISERROR(F15-E15),"",IF(F15&lt;0.00000001,"",E15/F15))</f>
        <v>1.0398494755074483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451384</v>
      </c>
      <c r="C3" s="344">
        <f t="shared" ref="C3:L3" si="0">SUBTOTAL(9,C6:C1048576)</f>
        <v>5.2142284983962472</v>
      </c>
      <c r="D3" s="344">
        <f t="shared" si="0"/>
        <v>678816</v>
      </c>
      <c r="E3" s="344">
        <f t="shared" si="0"/>
        <v>7</v>
      </c>
      <c r="F3" s="344">
        <f t="shared" si="0"/>
        <v>538660</v>
      </c>
      <c r="G3" s="347">
        <f>IF(D3&lt;&gt;0,F3/D3,"")</f>
        <v>0.79352873238108712</v>
      </c>
      <c r="H3" s="343">
        <f t="shared" si="0"/>
        <v>25433.67</v>
      </c>
      <c r="I3" s="344">
        <f t="shared" si="0"/>
        <v>1.4759511754845271</v>
      </c>
      <c r="J3" s="344">
        <f t="shared" si="0"/>
        <v>139340.99</v>
      </c>
      <c r="K3" s="344">
        <f t="shared" si="0"/>
        <v>2</v>
      </c>
      <c r="L3" s="344">
        <f t="shared" si="0"/>
        <v>21446.629999999997</v>
      </c>
      <c r="M3" s="345">
        <f>IF(J3&lt;&gt;0,L3/J3,"")</f>
        <v>0.15391472387270966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4"/>
      <c r="B5" s="995">
        <v>2015</v>
      </c>
      <c r="C5" s="996"/>
      <c r="D5" s="996">
        <v>2018</v>
      </c>
      <c r="E5" s="996"/>
      <c r="F5" s="996">
        <v>2019</v>
      </c>
      <c r="G5" s="905" t="s">
        <v>2</v>
      </c>
      <c r="H5" s="995">
        <v>2015</v>
      </c>
      <c r="I5" s="996"/>
      <c r="J5" s="996">
        <v>2018</v>
      </c>
      <c r="K5" s="996"/>
      <c r="L5" s="996">
        <v>2019</v>
      </c>
      <c r="M5" s="905" t="s">
        <v>2</v>
      </c>
    </row>
    <row r="6" spans="1:13" ht="14.4" customHeight="1" x14ac:dyDescent="0.3">
      <c r="A6" s="856" t="s">
        <v>2773</v>
      </c>
      <c r="B6" s="887">
        <v>29014</v>
      </c>
      <c r="C6" s="825">
        <v>1.6553888286643463</v>
      </c>
      <c r="D6" s="887">
        <v>17527</v>
      </c>
      <c r="E6" s="825">
        <v>1</v>
      </c>
      <c r="F6" s="887">
        <v>29030</v>
      </c>
      <c r="G6" s="830">
        <v>1.6563017059394078</v>
      </c>
      <c r="H6" s="887">
        <v>13692.68</v>
      </c>
      <c r="I6" s="825">
        <v>1.3852566320470876</v>
      </c>
      <c r="J6" s="887">
        <v>9884.58</v>
      </c>
      <c r="K6" s="825">
        <v>1</v>
      </c>
      <c r="L6" s="887">
        <v>18179.3</v>
      </c>
      <c r="M6" s="231">
        <v>1.8391575565173228</v>
      </c>
    </row>
    <row r="7" spans="1:13" ht="14.4" customHeight="1" x14ac:dyDescent="0.3">
      <c r="A7" s="857" t="s">
        <v>2302</v>
      </c>
      <c r="B7" s="889">
        <v>20469</v>
      </c>
      <c r="C7" s="832">
        <v>0.34476427885668087</v>
      </c>
      <c r="D7" s="889">
        <v>59371</v>
      </c>
      <c r="E7" s="832">
        <v>1</v>
      </c>
      <c r="F7" s="889">
        <v>18007</v>
      </c>
      <c r="G7" s="837">
        <v>0.30329622206127571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2774</v>
      </c>
      <c r="B8" s="889">
        <v>43033</v>
      </c>
      <c r="C8" s="832">
        <v>0.72799093246718094</v>
      </c>
      <c r="D8" s="889">
        <v>59112</v>
      </c>
      <c r="E8" s="832">
        <v>1</v>
      </c>
      <c r="F8" s="889">
        <v>46348</v>
      </c>
      <c r="G8" s="837">
        <v>0.78407091622682368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2775</v>
      </c>
      <c r="B9" s="889">
        <v>46959</v>
      </c>
      <c r="C9" s="832">
        <v>0.48733888208555592</v>
      </c>
      <c r="D9" s="889">
        <v>96358</v>
      </c>
      <c r="E9" s="832">
        <v>1</v>
      </c>
      <c r="F9" s="889">
        <v>44193</v>
      </c>
      <c r="G9" s="837">
        <v>0.45863342950248032</v>
      </c>
      <c r="H9" s="889">
        <v>11740.989999999998</v>
      </c>
      <c r="I9" s="832">
        <v>9.0694543437439656E-2</v>
      </c>
      <c r="J9" s="889">
        <v>129456.41</v>
      </c>
      <c r="K9" s="832">
        <v>1</v>
      </c>
      <c r="L9" s="889">
        <v>3267.33</v>
      </c>
      <c r="M9" s="838">
        <v>2.5238842943350583E-2</v>
      </c>
    </row>
    <row r="10" spans="1:13" ht="14.4" customHeight="1" x14ac:dyDescent="0.3">
      <c r="A10" s="857" t="s">
        <v>2776</v>
      </c>
      <c r="B10" s="889">
        <v>31881</v>
      </c>
      <c r="C10" s="832">
        <v>0.81499565417454878</v>
      </c>
      <c r="D10" s="889">
        <v>39118</v>
      </c>
      <c r="E10" s="832">
        <v>1</v>
      </c>
      <c r="F10" s="889">
        <v>13602</v>
      </c>
      <c r="G10" s="837">
        <v>0.34771716345416431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2777</v>
      </c>
      <c r="B11" s="889">
        <v>244593</v>
      </c>
      <c r="C11" s="832">
        <v>0.7389561266231216</v>
      </c>
      <c r="D11" s="889">
        <v>330998</v>
      </c>
      <c r="E11" s="832">
        <v>1</v>
      </c>
      <c r="F11" s="889">
        <v>344956</v>
      </c>
      <c r="G11" s="837">
        <v>1.0421694390902665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2778</v>
      </c>
      <c r="B12" s="889">
        <v>33952</v>
      </c>
      <c r="C12" s="832">
        <v>0.44479379552481269</v>
      </c>
      <c r="D12" s="889">
        <v>76332</v>
      </c>
      <c r="E12" s="832">
        <v>1</v>
      </c>
      <c r="F12" s="889">
        <v>42524</v>
      </c>
      <c r="G12" s="837">
        <v>0.55709270030917568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2779</v>
      </c>
      <c r="B13" s="891">
        <v>1483</v>
      </c>
      <c r="C13" s="840"/>
      <c r="D13" s="891"/>
      <c r="E13" s="840"/>
      <c r="F13" s="891"/>
      <c r="G13" s="845"/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1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3200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2850.9799999999996</v>
      </c>
      <c r="G3" s="211">
        <f t="shared" si="0"/>
        <v>476817.67000000004</v>
      </c>
      <c r="H3" s="212"/>
      <c r="I3" s="212"/>
      <c r="J3" s="207">
        <f t="shared" si="0"/>
        <v>3547.5</v>
      </c>
      <c r="K3" s="211">
        <f t="shared" si="0"/>
        <v>818156.99000000011</v>
      </c>
      <c r="L3" s="212"/>
      <c r="M3" s="212"/>
      <c r="N3" s="207">
        <f t="shared" si="0"/>
        <v>3420.49</v>
      </c>
      <c r="O3" s="211">
        <f t="shared" si="0"/>
        <v>560106.63</v>
      </c>
      <c r="P3" s="177">
        <f>IF(K3=0,"",O3/K3)</f>
        <v>0.68459554443212656</v>
      </c>
      <c r="Q3" s="209">
        <f>IF(N3=0,"",O3/N3)</f>
        <v>163.75040710541472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2780</v>
      </c>
      <c r="B6" s="825" t="s">
        <v>2781</v>
      </c>
      <c r="C6" s="825" t="s">
        <v>2249</v>
      </c>
      <c r="D6" s="825" t="s">
        <v>2782</v>
      </c>
      <c r="E6" s="825" t="s">
        <v>2783</v>
      </c>
      <c r="F6" s="225">
        <v>1.1000000000000001</v>
      </c>
      <c r="G6" s="225">
        <v>2000.95</v>
      </c>
      <c r="H6" s="225">
        <v>2.4444458018251338</v>
      </c>
      <c r="I6" s="225">
        <v>1819.0454545454545</v>
      </c>
      <c r="J6" s="225">
        <v>0.45</v>
      </c>
      <c r="K6" s="225">
        <v>818.57</v>
      </c>
      <c r="L6" s="225">
        <v>1</v>
      </c>
      <c r="M6" s="225">
        <v>1819.0444444444445</v>
      </c>
      <c r="N6" s="225"/>
      <c r="O6" s="225"/>
      <c r="P6" s="830"/>
      <c r="Q6" s="848"/>
    </row>
    <row r="7" spans="1:17" ht="14.4" customHeight="1" x14ac:dyDescent="0.3">
      <c r="A7" s="831" t="s">
        <v>2780</v>
      </c>
      <c r="B7" s="832" t="s">
        <v>2781</v>
      </c>
      <c r="C7" s="832" t="s">
        <v>2249</v>
      </c>
      <c r="D7" s="832" t="s">
        <v>2784</v>
      </c>
      <c r="E7" s="832" t="s">
        <v>2785</v>
      </c>
      <c r="F7" s="849">
        <v>0.1</v>
      </c>
      <c r="G7" s="849">
        <v>90.38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2780</v>
      </c>
      <c r="B8" s="832" t="s">
        <v>2781</v>
      </c>
      <c r="C8" s="832" t="s">
        <v>2351</v>
      </c>
      <c r="D8" s="832" t="s">
        <v>2786</v>
      </c>
      <c r="E8" s="832" t="s">
        <v>2787</v>
      </c>
      <c r="F8" s="849"/>
      <c r="G8" s="849"/>
      <c r="H8" s="849"/>
      <c r="I8" s="849"/>
      <c r="J8" s="849">
        <v>180</v>
      </c>
      <c r="K8" s="849">
        <v>1294.2</v>
      </c>
      <c r="L8" s="849">
        <v>1</v>
      </c>
      <c r="M8" s="849">
        <v>7.19</v>
      </c>
      <c r="N8" s="849"/>
      <c r="O8" s="849"/>
      <c r="P8" s="837"/>
      <c r="Q8" s="850"/>
    </row>
    <row r="9" spans="1:17" ht="14.4" customHeight="1" x14ac:dyDescent="0.3">
      <c r="A9" s="831" t="s">
        <v>2780</v>
      </c>
      <c r="B9" s="832" t="s">
        <v>2781</v>
      </c>
      <c r="C9" s="832" t="s">
        <v>2351</v>
      </c>
      <c r="D9" s="832" t="s">
        <v>2788</v>
      </c>
      <c r="E9" s="832" t="s">
        <v>2789</v>
      </c>
      <c r="F9" s="849"/>
      <c r="G9" s="849"/>
      <c r="H9" s="849"/>
      <c r="I9" s="849"/>
      <c r="J9" s="849">
        <v>1</v>
      </c>
      <c r="K9" s="849">
        <v>2027.89</v>
      </c>
      <c r="L9" s="849">
        <v>1</v>
      </c>
      <c r="M9" s="849">
        <v>2027.89</v>
      </c>
      <c r="N9" s="849"/>
      <c r="O9" s="849"/>
      <c r="P9" s="837"/>
      <c r="Q9" s="850"/>
    </row>
    <row r="10" spans="1:17" ht="14.4" customHeight="1" x14ac:dyDescent="0.3">
      <c r="A10" s="831" t="s">
        <v>2780</v>
      </c>
      <c r="B10" s="832" t="s">
        <v>2781</v>
      </c>
      <c r="C10" s="832" t="s">
        <v>2351</v>
      </c>
      <c r="D10" s="832" t="s">
        <v>2790</v>
      </c>
      <c r="E10" s="832" t="s">
        <v>2791</v>
      </c>
      <c r="F10" s="849">
        <v>348</v>
      </c>
      <c r="G10" s="849">
        <v>11601.35</v>
      </c>
      <c r="H10" s="849">
        <v>2.0197617654841991</v>
      </c>
      <c r="I10" s="849">
        <v>33.337212643678164</v>
      </c>
      <c r="J10" s="849">
        <v>168</v>
      </c>
      <c r="K10" s="849">
        <v>5743.92</v>
      </c>
      <c r="L10" s="849">
        <v>1</v>
      </c>
      <c r="M10" s="849">
        <v>34.19</v>
      </c>
      <c r="N10" s="849">
        <v>535</v>
      </c>
      <c r="O10" s="849">
        <v>18179.3</v>
      </c>
      <c r="P10" s="837">
        <v>3.1649639967130461</v>
      </c>
      <c r="Q10" s="850">
        <v>33.979999999999997</v>
      </c>
    </row>
    <row r="11" spans="1:17" ht="14.4" customHeight="1" x14ac:dyDescent="0.3">
      <c r="A11" s="831" t="s">
        <v>2780</v>
      </c>
      <c r="B11" s="832" t="s">
        <v>2781</v>
      </c>
      <c r="C11" s="832" t="s">
        <v>2154</v>
      </c>
      <c r="D11" s="832" t="s">
        <v>2792</v>
      </c>
      <c r="E11" s="832" t="s">
        <v>2793</v>
      </c>
      <c r="F11" s="849"/>
      <c r="G11" s="849"/>
      <c r="H11" s="849"/>
      <c r="I11" s="849"/>
      <c r="J11" s="849">
        <v>1</v>
      </c>
      <c r="K11" s="849">
        <v>682</v>
      </c>
      <c r="L11" s="849">
        <v>1</v>
      </c>
      <c r="M11" s="849">
        <v>682</v>
      </c>
      <c r="N11" s="849"/>
      <c r="O11" s="849"/>
      <c r="P11" s="837"/>
      <c r="Q11" s="850"/>
    </row>
    <row r="12" spans="1:17" ht="14.4" customHeight="1" x14ac:dyDescent="0.3">
      <c r="A12" s="831" t="s">
        <v>2780</v>
      </c>
      <c r="B12" s="832" t="s">
        <v>2781</v>
      </c>
      <c r="C12" s="832" t="s">
        <v>2154</v>
      </c>
      <c r="D12" s="832" t="s">
        <v>2794</v>
      </c>
      <c r="E12" s="832" t="s">
        <v>2795</v>
      </c>
      <c r="F12" s="849"/>
      <c r="G12" s="849"/>
      <c r="H12" s="849"/>
      <c r="I12" s="849"/>
      <c r="J12" s="849">
        <v>1</v>
      </c>
      <c r="K12" s="849">
        <v>1826</v>
      </c>
      <c r="L12" s="849">
        <v>1</v>
      </c>
      <c r="M12" s="849">
        <v>1826</v>
      </c>
      <c r="N12" s="849"/>
      <c r="O12" s="849"/>
      <c r="P12" s="837"/>
      <c r="Q12" s="850"/>
    </row>
    <row r="13" spans="1:17" ht="14.4" customHeight="1" x14ac:dyDescent="0.3">
      <c r="A13" s="831" t="s">
        <v>2780</v>
      </c>
      <c r="B13" s="832" t="s">
        <v>2781</v>
      </c>
      <c r="C13" s="832" t="s">
        <v>2154</v>
      </c>
      <c r="D13" s="832" t="s">
        <v>2796</v>
      </c>
      <c r="E13" s="832" t="s">
        <v>2797</v>
      </c>
      <c r="F13" s="849">
        <v>2</v>
      </c>
      <c r="G13" s="849">
        <v>29014</v>
      </c>
      <c r="H13" s="849">
        <v>1.9997243090495553</v>
      </c>
      <c r="I13" s="849">
        <v>14507</v>
      </c>
      <c r="J13" s="849">
        <v>1</v>
      </c>
      <c r="K13" s="849">
        <v>14509</v>
      </c>
      <c r="L13" s="849">
        <v>1</v>
      </c>
      <c r="M13" s="849">
        <v>14509</v>
      </c>
      <c r="N13" s="849">
        <v>2</v>
      </c>
      <c r="O13" s="849">
        <v>29030</v>
      </c>
      <c r="P13" s="837">
        <v>2.0008270728513335</v>
      </c>
      <c r="Q13" s="850">
        <v>14515</v>
      </c>
    </row>
    <row r="14" spans="1:17" ht="14.4" customHeight="1" x14ac:dyDescent="0.3">
      <c r="A14" s="831" t="s">
        <v>2780</v>
      </c>
      <c r="B14" s="832" t="s">
        <v>2781</v>
      </c>
      <c r="C14" s="832" t="s">
        <v>2154</v>
      </c>
      <c r="D14" s="832" t="s">
        <v>2798</v>
      </c>
      <c r="E14" s="832" t="s">
        <v>2799</v>
      </c>
      <c r="F14" s="849"/>
      <c r="G14" s="849"/>
      <c r="H14" s="849"/>
      <c r="I14" s="849"/>
      <c r="J14" s="849">
        <v>1</v>
      </c>
      <c r="K14" s="849">
        <v>510</v>
      </c>
      <c r="L14" s="849">
        <v>1</v>
      </c>
      <c r="M14" s="849">
        <v>510</v>
      </c>
      <c r="N14" s="849"/>
      <c r="O14" s="849"/>
      <c r="P14" s="837"/>
      <c r="Q14" s="850"/>
    </row>
    <row r="15" spans="1:17" ht="14.4" customHeight="1" x14ac:dyDescent="0.3">
      <c r="A15" s="831" t="s">
        <v>2641</v>
      </c>
      <c r="B15" s="832" t="s">
        <v>2800</v>
      </c>
      <c r="C15" s="832" t="s">
        <v>2154</v>
      </c>
      <c r="D15" s="832" t="s">
        <v>2801</v>
      </c>
      <c r="E15" s="832" t="s">
        <v>2802</v>
      </c>
      <c r="F15" s="849"/>
      <c r="G15" s="849"/>
      <c r="H15" s="849"/>
      <c r="I15" s="849"/>
      <c r="J15" s="849">
        <v>2</v>
      </c>
      <c r="K15" s="849">
        <v>718</v>
      </c>
      <c r="L15" s="849">
        <v>1</v>
      </c>
      <c r="M15" s="849">
        <v>359</v>
      </c>
      <c r="N15" s="849"/>
      <c r="O15" s="849"/>
      <c r="P15" s="837"/>
      <c r="Q15" s="850"/>
    </row>
    <row r="16" spans="1:17" ht="14.4" customHeight="1" x14ac:dyDescent="0.3">
      <c r="A16" s="831" t="s">
        <v>2641</v>
      </c>
      <c r="B16" s="832" t="s">
        <v>2800</v>
      </c>
      <c r="C16" s="832" t="s">
        <v>2154</v>
      </c>
      <c r="D16" s="832" t="s">
        <v>2803</v>
      </c>
      <c r="E16" s="832" t="s">
        <v>2804</v>
      </c>
      <c r="F16" s="849"/>
      <c r="G16" s="849"/>
      <c r="H16" s="849"/>
      <c r="I16" s="849"/>
      <c r="J16" s="849">
        <v>2</v>
      </c>
      <c r="K16" s="849">
        <v>2214</v>
      </c>
      <c r="L16" s="849">
        <v>1</v>
      </c>
      <c r="M16" s="849">
        <v>1107</v>
      </c>
      <c r="N16" s="849"/>
      <c r="O16" s="849"/>
      <c r="P16" s="837"/>
      <c r="Q16" s="850"/>
    </row>
    <row r="17" spans="1:17" ht="14.4" customHeight="1" x14ac:dyDescent="0.3">
      <c r="A17" s="831" t="s">
        <v>2641</v>
      </c>
      <c r="B17" s="832" t="s">
        <v>2800</v>
      </c>
      <c r="C17" s="832" t="s">
        <v>2154</v>
      </c>
      <c r="D17" s="832" t="s">
        <v>2805</v>
      </c>
      <c r="E17" s="832" t="s">
        <v>2806</v>
      </c>
      <c r="F17" s="849"/>
      <c r="G17" s="849"/>
      <c r="H17" s="849"/>
      <c r="I17" s="849"/>
      <c r="J17" s="849">
        <v>1</v>
      </c>
      <c r="K17" s="849">
        <v>8806</v>
      </c>
      <c r="L17" s="849">
        <v>1</v>
      </c>
      <c r="M17" s="849">
        <v>8806</v>
      </c>
      <c r="N17" s="849"/>
      <c r="O17" s="849"/>
      <c r="P17" s="837"/>
      <c r="Q17" s="850"/>
    </row>
    <row r="18" spans="1:17" ht="14.4" customHeight="1" x14ac:dyDescent="0.3">
      <c r="A18" s="831" t="s">
        <v>2641</v>
      </c>
      <c r="B18" s="832" t="s">
        <v>2800</v>
      </c>
      <c r="C18" s="832" t="s">
        <v>2154</v>
      </c>
      <c r="D18" s="832" t="s">
        <v>2807</v>
      </c>
      <c r="E18" s="832" t="s">
        <v>2808</v>
      </c>
      <c r="F18" s="849"/>
      <c r="G18" s="849"/>
      <c r="H18" s="849"/>
      <c r="I18" s="849"/>
      <c r="J18" s="849">
        <v>7</v>
      </c>
      <c r="K18" s="849">
        <v>11403</v>
      </c>
      <c r="L18" s="849">
        <v>1</v>
      </c>
      <c r="M18" s="849">
        <v>1629</v>
      </c>
      <c r="N18" s="849"/>
      <c r="O18" s="849"/>
      <c r="P18" s="837"/>
      <c r="Q18" s="850"/>
    </row>
    <row r="19" spans="1:17" ht="14.4" customHeight="1" x14ac:dyDescent="0.3">
      <c r="A19" s="831" t="s">
        <v>2641</v>
      </c>
      <c r="B19" s="832" t="s">
        <v>2809</v>
      </c>
      <c r="C19" s="832" t="s">
        <v>2154</v>
      </c>
      <c r="D19" s="832" t="s">
        <v>2810</v>
      </c>
      <c r="E19" s="832" t="s">
        <v>2811</v>
      </c>
      <c r="F19" s="849">
        <v>10</v>
      </c>
      <c r="G19" s="849">
        <v>3540</v>
      </c>
      <c r="H19" s="849">
        <v>2</v>
      </c>
      <c r="I19" s="849">
        <v>354</v>
      </c>
      <c r="J19" s="849">
        <v>5</v>
      </c>
      <c r="K19" s="849">
        <v>1770</v>
      </c>
      <c r="L19" s="849">
        <v>1</v>
      </c>
      <c r="M19" s="849">
        <v>354</v>
      </c>
      <c r="N19" s="849">
        <v>1</v>
      </c>
      <c r="O19" s="849">
        <v>355</v>
      </c>
      <c r="P19" s="837">
        <v>0.20056497175141244</v>
      </c>
      <c r="Q19" s="850">
        <v>355</v>
      </c>
    </row>
    <row r="20" spans="1:17" ht="14.4" customHeight="1" x14ac:dyDescent="0.3">
      <c r="A20" s="831" t="s">
        <v>2641</v>
      </c>
      <c r="B20" s="832" t="s">
        <v>2809</v>
      </c>
      <c r="C20" s="832" t="s">
        <v>2154</v>
      </c>
      <c r="D20" s="832" t="s">
        <v>2812</v>
      </c>
      <c r="E20" s="832" t="s">
        <v>2813</v>
      </c>
      <c r="F20" s="849">
        <v>67</v>
      </c>
      <c r="G20" s="849">
        <v>4355</v>
      </c>
      <c r="H20" s="849">
        <v>0.77906976744186052</v>
      </c>
      <c r="I20" s="849">
        <v>65</v>
      </c>
      <c r="J20" s="849">
        <v>86</v>
      </c>
      <c r="K20" s="849">
        <v>5590</v>
      </c>
      <c r="L20" s="849">
        <v>1</v>
      </c>
      <c r="M20" s="849">
        <v>65</v>
      </c>
      <c r="N20" s="849">
        <v>78</v>
      </c>
      <c r="O20" s="849">
        <v>5070</v>
      </c>
      <c r="P20" s="837">
        <v>0.90697674418604646</v>
      </c>
      <c r="Q20" s="850">
        <v>65</v>
      </c>
    </row>
    <row r="21" spans="1:17" ht="14.4" customHeight="1" x14ac:dyDescent="0.3">
      <c r="A21" s="831" t="s">
        <v>2641</v>
      </c>
      <c r="B21" s="832" t="s">
        <v>2809</v>
      </c>
      <c r="C21" s="832" t="s">
        <v>2154</v>
      </c>
      <c r="D21" s="832" t="s">
        <v>2814</v>
      </c>
      <c r="E21" s="832" t="s">
        <v>2815</v>
      </c>
      <c r="F21" s="849"/>
      <c r="G21" s="849"/>
      <c r="H21" s="849"/>
      <c r="I21" s="849"/>
      <c r="J21" s="849">
        <v>1</v>
      </c>
      <c r="K21" s="849">
        <v>545</v>
      </c>
      <c r="L21" s="849">
        <v>1</v>
      </c>
      <c r="M21" s="849">
        <v>545</v>
      </c>
      <c r="N21" s="849"/>
      <c r="O21" s="849"/>
      <c r="P21" s="837"/>
      <c r="Q21" s="850"/>
    </row>
    <row r="22" spans="1:17" ht="14.4" customHeight="1" x14ac:dyDescent="0.3">
      <c r="A22" s="831" t="s">
        <v>2641</v>
      </c>
      <c r="B22" s="832" t="s">
        <v>2809</v>
      </c>
      <c r="C22" s="832" t="s">
        <v>2154</v>
      </c>
      <c r="D22" s="832" t="s">
        <v>2816</v>
      </c>
      <c r="E22" s="832" t="s">
        <v>2817</v>
      </c>
      <c r="F22" s="849"/>
      <c r="G22" s="849"/>
      <c r="H22" s="849"/>
      <c r="I22" s="849"/>
      <c r="J22" s="849">
        <v>5</v>
      </c>
      <c r="K22" s="849">
        <v>2960</v>
      </c>
      <c r="L22" s="849">
        <v>1</v>
      </c>
      <c r="M22" s="849">
        <v>592</v>
      </c>
      <c r="N22" s="849">
        <v>3</v>
      </c>
      <c r="O22" s="849">
        <v>1782</v>
      </c>
      <c r="P22" s="837">
        <v>0.60202702702702704</v>
      </c>
      <c r="Q22" s="850">
        <v>594</v>
      </c>
    </row>
    <row r="23" spans="1:17" ht="14.4" customHeight="1" x14ac:dyDescent="0.3">
      <c r="A23" s="831" t="s">
        <v>2641</v>
      </c>
      <c r="B23" s="832" t="s">
        <v>2809</v>
      </c>
      <c r="C23" s="832" t="s">
        <v>2154</v>
      </c>
      <c r="D23" s="832" t="s">
        <v>2818</v>
      </c>
      <c r="E23" s="832" t="s">
        <v>2819</v>
      </c>
      <c r="F23" s="849"/>
      <c r="G23" s="849"/>
      <c r="H23" s="849"/>
      <c r="I23" s="849"/>
      <c r="J23" s="849">
        <v>1</v>
      </c>
      <c r="K23" s="849">
        <v>617</v>
      </c>
      <c r="L23" s="849">
        <v>1</v>
      </c>
      <c r="M23" s="849">
        <v>617</v>
      </c>
      <c r="N23" s="849"/>
      <c r="O23" s="849"/>
      <c r="P23" s="837"/>
      <c r="Q23" s="850"/>
    </row>
    <row r="24" spans="1:17" ht="14.4" customHeight="1" x14ac:dyDescent="0.3">
      <c r="A24" s="831" t="s">
        <v>2641</v>
      </c>
      <c r="B24" s="832" t="s">
        <v>2809</v>
      </c>
      <c r="C24" s="832" t="s">
        <v>2154</v>
      </c>
      <c r="D24" s="832" t="s">
        <v>2820</v>
      </c>
      <c r="E24" s="832" t="s">
        <v>2821</v>
      </c>
      <c r="F24" s="849"/>
      <c r="G24" s="849"/>
      <c r="H24" s="849"/>
      <c r="I24" s="849"/>
      <c r="J24" s="849">
        <v>2</v>
      </c>
      <c r="K24" s="849">
        <v>306</v>
      </c>
      <c r="L24" s="849">
        <v>1</v>
      </c>
      <c r="M24" s="849">
        <v>153</v>
      </c>
      <c r="N24" s="849"/>
      <c r="O24" s="849"/>
      <c r="P24" s="837"/>
      <c r="Q24" s="850"/>
    </row>
    <row r="25" spans="1:17" ht="14.4" customHeight="1" x14ac:dyDescent="0.3">
      <c r="A25" s="831" t="s">
        <v>2641</v>
      </c>
      <c r="B25" s="832" t="s">
        <v>2809</v>
      </c>
      <c r="C25" s="832" t="s">
        <v>2154</v>
      </c>
      <c r="D25" s="832" t="s">
        <v>2822</v>
      </c>
      <c r="E25" s="832" t="s">
        <v>2823</v>
      </c>
      <c r="F25" s="849">
        <v>1</v>
      </c>
      <c r="G25" s="849">
        <v>24</v>
      </c>
      <c r="H25" s="849">
        <v>1</v>
      </c>
      <c r="I25" s="849">
        <v>24</v>
      </c>
      <c r="J25" s="849">
        <v>1</v>
      </c>
      <c r="K25" s="849">
        <v>24</v>
      </c>
      <c r="L25" s="849">
        <v>1</v>
      </c>
      <c r="M25" s="849">
        <v>24</v>
      </c>
      <c r="N25" s="849">
        <v>8</v>
      </c>
      <c r="O25" s="849">
        <v>208</v>
      </c>
      <c r="P25" s="837">
        <v>8.6666666666666661</v>
      </c>
      <c r="Q25" s="850">
        <v>26</v>
      </c>
    </row>
    <row r="26" spans="1:17" ht="14.4" customHeight="1" x14ac:dyDescent="0.3">
      <c r="A26" s="831" t="s">
        <v>2641</v>
      </c>
      <c r="B26" s="832" t="s">
        <v>2809</v>
      </c>
      <c r="C26" s="832" t="s">
        <v>2154</v>
      </c>
      <c r="D26" s="832" t="s">
        <v>2824</v>
      </c>
      <c r="E26" s="832" t="s">
        <v>2825</v>
      </c>
      <c r="F26" s="849">
        <v>1</v>
      </c>
      <c r="G26" s="849">
        <v>55</v>
      </c>
      <c r="H26" s="849">
        <v>0.5</v>
      </c>
      <c r="I26" s="849">
        <v>55</v>
      </c>
      <c r="J26" s="849">
        <v>2</v>
      </c>
      <c r="K26" s="849">
        <v>110</v>
      </c>
      <c r="L26" s="849">
        <v>1</v>
      </c>
      <c r="M26" s="849">
        <v>55</v>
      </c>
      <c r="N26" s="849">
        <v>4</v>
      </c>
      <c r="O26" s="849">
        <v>220</v>
      </c>
      <c r="P26" s="837">
        <v>2</v>
      </c>
      <c r="Q26" s="850">
        <v>55</v>
      </c>
    </row>
    <row r="27" spans="1:17" ht="14.4" customHeight="1" x14ac:dyDescent="0.3">
      <c r="A27" s="831" t="s">
        <v>2641</v>
      </c>
      <c r="B27" s="832" t="s">
        <v>2809</v>
      </c>
      <c r="C27" s="832" t="s">
        <v>2154</v>
      </c>
      <c r="D27" s="832" t="s">
        <v>2826</v>
      </c>
      <c r="E27" s="832" t="s">
        <v>2827</v>
      </c>
      <c r="F27" s="849">
        <v>129</v>
      </c>
      <c r="G27" s="849">
        <v>9933</v>
      </c>
      <c r="H27" s="849">
        <v>1.1517857142857142</v>
      </c>
      <c r="I27" s="849">
        <v>77</v>
      </c>
      <c r="J27" s="849">
        <v>112</v>
      </c>
      <c r="K27" s="849">
        <v>8624</v>
      </c>
      <c r="L27" s="849">
        <v>1</v>
      </c>
      <c r="M27" s="849">
        <v>77</v>
      </c>
      <c r="N27" s="849">
        <v>93</v>
      </c>
      <c r="O27" s="849">
        <v>7254</v>
      </c>
      <c r="P27" s="837">
        <v>0.84114100185528762</v>
      </c>
      <c r="Q27" s="850">
        <v>78</v>
      </c>
    </row>
    <row r="28" spans="1:17" ht="14.4" customHeight="1" x14ac:dyDescent="0.3">
      <c r="A28" s="831" t="s">
        <v>2641</v>
      </c>
      <c r="B28" s="832" t="s">
        <v>2809</v>
      </c>
      <c r="C28" s="832" t="s">
        <v>2154</v>
      </c>
      <c r="D28" s="832" t="s">
        <v>2828</v>
      </c>
      <c r="E28" s="832" t="s">
        <v>2829</v>
      </c>
      <c r="F28" s="849">
        <v>5</v>
      </c>
      <c r="G28" s="849">
        <v>120</v>
      </c>
      <c r="H28" s="849">
        <v>0.3125</v>
      </c>
      <c r="I28" s="849">
        <v>24</v>
      </c>
      <c r="J28" s="849">
        <v>16</v>
      </c>
      <c r="K28" s="849">
        <v>384</v>
      </c>
      <c r="L28" s="849">
        <v>1</v>
      </c>
      <c r="M28" s="849">
        <v>24</v>
      </c>
      <c r="N28" s="849">
        <v>15</v>
      </c>
      <c r="O28" s="849">
        <v>360</v>
      </c>
      <c r="P28" s="837">
        <v>0.9375</v>
      </c>
      <c r="Q28" s="850">
        <v>24</v>
      </c>
    </row>
    <row r="29" spans="1:17" ht="14.4" customHeight="1" x14ac:dyDescent="0.3">
      <c r="A29" s="831" t="s">
        <v>2641</v>
      </c>
      <c r="B29" s="832" t="s">
        <v>2809</v>
      </c>
      <c r="C29" s="832" t="s">
        <v>2154</v>
      </c>
      <c r="D29" s="832" t="s">
        <v>2830</v>
      </c>
      <c r="E29" s="832" t="s">
        <v>2831</v>
      </c>
      <c r="F29" s="849"/>
      <c r="G29" s="849"/>
      <c r="H29" s="849"/>
      <c r="I29" s="849"/>
      <c r="J29" s="849">
        <v>2</v>
      </c>
      <c r="K29" s="849">
        <v>360</v>
      </c>
      <c r="L29" s="849">
        <v>1</v>
      </c>
      <c r="M29" s="849">
        <v>180</v>
      </c>
      <c r="N29" s="849"/>
      <c r="O29" s="849"/>
      <c r="P29" s="837"/>
      <c r="Q29" s="850"/>
    </row>
    <row r="30" spans="1:17" ht="14.4" customHeight="1" x14ac:dyDescent="0.3">
      <c r="A30" s="831" t="s">
        <v>2641</v>
      </c>
      <c r="B30" s="832" t="s">
        <v>2809</v>
      </c>
      <c r="C30" s="832" t="s">
        <v>2154</v>
      </c>
      <c r="D30" s="832" t="s">
        <v>2832</v>
      </c>
      <c r="E30" s="832" t="s">
        <v>2833</v>
      </c>
      <c r="F30" s="849"/>
      <c r="G30" s="849"/>
      <c r="H30" s="849"/>
      <c r="I30" s="849"/>
      <c r="J30" s="849">
        <v>1</v>
      </c>
      <c r="K30" s="849">
        <v>631</v>
      </c>
      <c r="L30" s="849">
        <v>1</v>
      </c>
      <c r="M30" s="849">
        <v>631</v>
      </c>
      <c r="N30" s="849"/>
      <c r="O30" s="849"/>
      <c r="P30" s="837"/>
      <c r="Q30" s="850"/>
    </row>
    <row r="31" spans="1:17" ht="14.4" customHeight="1" x14ac:dyDescent="0.3">
      <c r="A31" s="831" t="s">
        <v>2641</v>
      </c>
      <c r="B31" s="832" t="s">
        <v>2809</v>
      </c>
      <c r="C31" s="832" t="s">
        <v>2154</v>
      </c>
      <c r="D31" s="832" t="s">
        <v>2834</v>
      </c>
      <c r="E31" s="832" t="s">
        <v>2835</v>
      </c>
      <c r="F31" s="849">
        <v>2</v>
      </c>
      <c r="G31" s="849">
        <v>132</v>
      </c>
      <c r="H31" s="849">
        <v>0.22222222222222221</v>
      </c>
      <c r="I31" s="849">
        <v>66</v>
      </c>
      <c r="J31" s="849">
        <v>9</v>
      </c>
      <c r="K31" s="849">
        <v>594</v>
      </c>
      <c r="L31" s="849">
        <v>1</v>
      </c>
      <c r="M31" s="849">
        <v>66</v>
      </c>
      <c r="N31" s="849">
        <v>2</v>
      </c>
      <c r="O31" s="849">
        <v>132</v>
      </c>
      <c r="P31" s="837">
        <v>0.22222222222222221</v>
      </c>
      <c r="Q31" s="850">
        <v>66</v>
      </c>
    </row>
    <row r="32" spans="1:17" ht="14.4" customHeight="1" x14ac:dyDescent="0.3">
      <c r="A32" s="831" t="s">
        <v>2641</v>
      </c>
      <c r="B32" s="832" t="s">
        <v>2809</v>
      </c>
      <c r="C32" s="832" t="s">
        <v>2154</v>
      </c>
      <c r="D32" s="832" t="s">
        <v>2836</v>
      </c>
      <c r="E32" s="832" t="s">
        <v>2837</v>
      </c>
      <c r="F32" s="849">
        <v>4</v>
      </c>
      <c r="G32" s="849">
        <v>100</v>
      </c>
      <c r="H32" s="849">
        <v>0.2857142857142857</v>
      </c>
      <c r="I32" s="849">
        <v>25</v>
      </c>
      <c r="J32" s="849">
        <v>14</v>
      </c>
      <c r="K32" s="849">
        <v>350</v>
      </c>
      <c r="L32" s="849">
        <v>1</v>
      </c>
      <c r="M32" s="849">
        <v>25</v>
      </c>
      <c r="N32" s="849">
        <v>6</v>
      </c>
      <c r="O32" s="849">
        <v>150</v>
      </c>
      <c r="P32" s="837">
        <v>0.42857142857142855</v>
      </c>
      <c r="Q32" s="850">
        <v>25</v>
      </c>
    </row>
    <row r="33" spans="1:17" ht="14.4" customHeight="1" x14ac:dyDescent="0.3">
      <c r="A33" s="831" t="s">
        <v>2641</v>
      </c>
      <c r="B33" s="832" t="s">
        <v>2809</v>
      </c>
      <c r="C33" s="832" t="s">
        <v>2154</v>
      </c>
      <c r="D33" s="832" t="s">
        <v>2838</v>
      </c>
      <c r="E33" s="832" t="s">
        <v>2839</v>
      </c>
      <c r="F33" s="849"/>
      <c r="G33" s="849"/>
      <c r="H33" s="849"/>
      <c r="I33" s="849"/>
      <c r="J33" s="849">
        <v>1</v>
      </c>
      <c r="K33" s="849">
        <v>742</v>
      </c>
      <c r="L33" s="849">
        <v>1</v>
      </c>
      <c r="M33" s="849">
        <v>742</v>
      </c>
      <c r="N33" s="849"/>
      <c r="O33" s="849"/>
      <c r="P33" s="837"/>
      <c r="Q33" s="850"/>
    </row>
    <row r="34" spans="1:17" ht="14.4" customHeight="1" x14ac:dyDescent="0.3">
      <c r="A34" s="831" t="s">
        <v>2641</v>
      </c>
      <c r="B34" s="832" t="s">
        <v>2809</v>
      </c>
      <c r="C34" s="832" t="s">
        <v>2154</v>
      </c>
      <c r="D34" s="832" t="s">
        <v>2840</v>
      </c>
      <c r="E34" s="832" t="s">
        <v>2841</v>
      </c>
      <c r="F34" s="849">
        <v>2</v>
      </c>
      <c r="G34" s="849">
        <v>362</v>
      </c>
      <c r="H34" s="849">
        <v>0.25</v>
      </c>
      <c r="I34" s="849">
        <v>181</v>
      </c>
      <c r="J34" s="849">
        <v>8</v>
      </c>
      <c r="K34" s="849">
        <v>1448</v>
      </c>
      <c r="L34" s="849">
        <v>1</v>
      </c>
      <c r="M34" s="849">
        <v>181</v>
      </c>
      <c r="N34" s="849">
        <v>3</v>
      </c>
      <c r="O34" s="849">
        <v>543</v>
      </c>
      <c r="P34" s="837">
        <v>0.375</v>
      </c>
      <c r="Q34" s="850">
        <v>181</v>
      </c>
    </row>
    <row r="35" spans="1:17" ht="14.4" customHeight="1" x14ac:dyDescent="0.3">
      <c r="A35" s="831" t="s">
        <v>2641</v>
      </c>
      <c r="B35" s="832" t="s">
        <v>2809</v>
      </c>
      <c r="C35" s="832" t="s">
        <v>2154</v>
      </c>
      <c r="D35" s="832" t="s">
        <v>2842</v>
      </c>
      <c r="E35" s="832" t="s">
        <v>2843</v>
      </c>
      <c r="F35" s="849">
        <v>3</v>
      </c>
      <c r="G35" s="849">
        <v>762</v>
      </c>
      <c r="H35" s="849">
        <v>0.375</v>
      </c>
      <c r="I35" s="849">
        <v>254</v>
      </c>
      <c r="J35" s="849">
        <v>8</v>
      </c>
      <c r="K35" s="849">
        <v>2032</v>
      </c>
      <c r="L35" s="849">
        <v>1</v>
      </c>
      <c r="M35" s="849">
        <v>254</v>
      </c>
      <c r="N35" s="849">
        <v>1</v>
      </c>
      <c r="O35" s="849">
        <v>254</v>
      </c>
      <c r="P35" s="837">
        <v>0.125</v>
      </c>
      <c r="Q35" s="850">
        <v>254</v>
      </c>
    </row>
    <row r="36" spans="1:17" ht="14.4" customHeight="1" x14ac:dyDescent="0.3">
      <c r="A36" s="831" t="s">
        <v>2641</v>
      </c>
      <c r="B36" s="832" t="s">
        <v>2809</v>
      </c>
      <c r="C36" s="832" t="s">
        <v>2154</v>
      </c>
      <c r="D36" s="832" t="s">
        <v>2844</v>
      </c>
      <c r="E36" s="832" t="s">
        <v>2845</v>
      </c>
      <c r="F36" s="849"/>
      <c r="G36" s="849"/>
      <c r="H36" s="849"/>
      <c r="I36" s="849"/>
      <c r="J36" s="849">
        <v>1</v>
      </c>
      <c r="K36" s="849">
        <v>268</v>
      </c>
      <c r="L36" s="849">
        <v>1</v>
      </c>
      <c r="M36" s="849">
        <v>268</v>
      </c>
      <c r="N36" s="849"/>
      <c r="O36" s="849"/>
      <c r="P36" s="837"/>
      <c r="Q36" s="850"/>
    </row>
    <row r="37" spans="1:17" ht="14.4" customHeight="1" x14ac:dyDescent="0.3">
      <c r="A37" s="831" t="s">
        <v>2641</v>
      </c>
      <c r="B37" s="832" t="s">
        <v>2809</v>
      </c>
      <c r="C37" s="832" t="s">
        <v>2154</v>
      </c>
      <c r="D37" s="832" t="s">
        <v>2846</v>
      </c>
      <c r="E37" s="832" t="s">
        <v>2847</v>
      </c>
      <c r="F37" s="849">
        <v>2</v>
      </c>
      <c r="G37" s="849">
        <v>434</v>
      </c>
      <c r="H37" s="849">
        <v>0.2</v>
      </c>
      <c r="I37" s="849">
        <v>217</v>
      </c>
      <c r="J37" s="849">
        <v>10</v>
      </c>
      <c r="K37" s="849">
        <v>2170</v>
      </c>
      <c r="L37" s="849">
        <v>1</v>
      </c>
      <c r="M37" s="849">
        <v>217</v>
      </c>
      <c r="N37" s="849">
        <v>5</v>
      </c>
      <c r="O37" s="849">
        <v>1085</v>
      </c>
      <c r="P37" s="837">
        <v>0.5</v>
      </c>
      <c r="Q37" s="850">
        <v>217</v>
      </c>
    </row>
    <row r="38" spans="1:17" ht="14.4" customHeight="1" x14ac:dyDescent="0.3">
      <c r="A38" s="831" t="s">
        <v>2641</v>
      </c>
      <c r="B38" s="832" t="s">
        <v>2809</v>
      </c>
      <c r="C38" s="832" t="s">
        <v>2154</v>
      </c>
      <c r="D38" s="832" t="s">
        <v>2848</v>
      </c>
      <c r="E38" s="832" t="s">
        <v>2849</v>
      </c>
      <c r="F38" s="849"/>
      <c r="G38" s="849"/>
      <c r="H38" s="849"/>
      <c r="I38" s="849"/>
      <c r="J38" s="849">
        <v>1</v>
      </c>
      <c r="K38" s="849">
        <v>592</v>
      </c>
      <c r="L38" s="849">
        <v>1</v>
      </c>
      <c r="M38" s="849">
        <v>592</v>
      </c>
      <c r="N38" s="849">
        <v>1</v>
      </c>
      <c r="O38" s="849">
        <v>594</v>
      </c>
      <c r="P38" s="837">
        <v>1.0033783783783783</v>
      </c>
      <c r="Q38" s="850">
        <v>594</v>
      </c>
    </row>
    <row r="39" spans="1:17" ht="14.4" customHeight="1" x14ac:dyDescent="0.3">
      <c r="A39" s="831" t="s">
        <v>2641</v>
      </c>
      <c r="B39" s="832" t="s">
        <v>2809</v>
      </c>
      <c r="C39" s="832" t="s">
        <v>2154</v>
      </c>
      <c r="D39" s="832" t="s">
        <v>2850</v>
      </c>
      <c r="E39" s="832" t="s">
        <v>2851</v>
      </c>
      <c r="F39" s="849"/>
      <c r="G39" s="849"/>
      <c r="H39" s="849"/>
      <c r="I39" s="849"/>
      <c r="J39" s="849">
        <v>1</v>
      </c>
      <c r="K39" s="849">
        <v>547</v>
      </c>
      <c r="L39" s="849">
        <v>1</v>
      </c>
      <c r="M39" s="849">
        <v>547</v>
      </c>
      <c r="N39" s="849"/>
      <c r="O39" s="849"/>
      <c r="P39" s="837"/>
      <c r="Q39" s="850"/>
    </row>
    <row r="40" spans="1:17" ht="14.4" customHeight="1" x14ac:dyDescent="0.3">
      <c r="A40" s="831" t="s">
        <v>2641</v>
      </c>
      <c r="B40" s="832" t="s">
        <v>2809</v>
      </c>
      <c r="C40" s="832" t="s">
        <v>2154</v>
      </c>
      <c r="D40" s="832" t="s">
        <v>2852</v>
      </c>
      <c r="E40" s="832" t="s">
        <v>2853</v>
      </c>
      <c r="F40" s="849"/>
      <c r="G40" s="849"/>
      <c r="H40" s="849"/>
      <c r="I40" s="849"/>
      <c r="J40" s="849">
        <v>1</v>
      </c>
      <c r="K40" s="849">
        <v>736</v>
      </c>
      <c r="L40" s="849">
        <v>1</v>
      </c>
      <c r="M40" s="849">
        <v>736</v>
      </c>
      <c r="N40" s="849"/>
      <c r="O40" s="849"/>
      <c r="P40" s="837"/>
      <c r="Q40" s="850"/>
    </row>
    <row r="41" spans="1:17" ht="14.4" customHeight="1" x14ac:dyDescent="0.3">
      <c r="A41" s="831" t="s">
        <v>2641</v>
      </c>
      <c r="B41" s="832" t="s">
        <v>2809</v>
      </c>
      <c r="C41" s="832" t="s">
        <v>2154</v>
      </c>
      <c r="D41" s="832" t="s">
        <v>2854</v>
      </c>
      <c r="E41" s="832" t="s">
        <v>2855</v>
      </c>
      <c r="F41" s="849"/>
      <c r="G41" s="849"/>
      <c r="H41" s="849"/>
      <c r="I41" s="849"/>
      <c r="J41" s="849">
        <v>1</v>
      </c>
      <c r="K41" s="849">
        <v>346</v>
      </c>
      <c r="L41" s="849">
        <v>1</v>
      </c>
      <c r="M41" s="849">
        <v>346</v>
      </c>
      <c r="N41" s="849"/>
      <c r="O41" s="849"/>
      <c r="P41" s="837"/>
      <c r="Q41" s="850"/>
    </row>
    <row r="42" spans="1:17" ht="14.4" customHeight="1" x14ac:dyDescent="0.3">
      <c r="A42" s="831" t="s">
        <v>2641</v>
      </c>
      <c r="B42" s="832" t="s">
        <v>2809</v>
      </c>
      <c r="C42" s="832" t="s">
        <v>2154</v>
      </c>
      <c r="D42" s="832" t="s">
        <v>2856</v>
      </c>
      <c r="E42" s="832" t="s">
        <v>2857</v>
      </c>
      <c r="F42" s="849"/>
      <c r="G42" s="849"/>
      <c r="H42" s="849"/>
      <c r="I42" s="849"/>
      <c r="J42" s="849">
        <v>1</v>
      </c>
      <c r="K42" s="849">
        <v>232</v>
      </c>
      <c r="L42" s="849">
        <v>1</v>
      </c>
      <c r="M42" s="849">
        <v>232</v>
      </c>
      <c r="N42" s="849"/>
      <c r="O42" s="849"/>
      <c r="P42" s="837"/>
      <c r="Q42" s="850"/>
    </row>
    <row r="43" spans="1:17" ht="14.4" customHeight="1" x14ac:dyDescent="0.3">
      <c r="A43" s="831" t="s">
        <v>2641</v>
      </c>
      <c r="B43" s="832" t="s">
        <v>2809</v>
      </c>
      <c r="C43" s="832" t="s">
        <v>2154</v>
      </c>
      <c r="D43" s="832" t="s">
        <v>2858</v>
      </c>
      <c r="E43" s="832" t="s">
        <v>2859</v>
      </c>
      <c r="F43" s="849"/>
      <c r="G43" s="849"/>
      <c r="H43" s="849"/>
      <c r="I43" s="849"/>
      <c r="J43" s="849">
        <v>1</v>
      </c>
      <c r="K43" s="849">
        <v>233</v>
      </c>
      <c r="L43" s="849">
        <v>1</v>
      </c>
      <c r="M43" s="849">
        <v>233</v>
      </c>
      <c r="N43" s="849"/>
      <c r="O43" s="849"/>
      <c r="P43" s="837"/>
      <c r="Q43" s="850"/>
    </row>
    <row r="44" spans="1:17" ht="14.4" customHeight="1" x14ac:dyDescent="0.3">
      <c r="A44" s="831" t="s">
        <v>2641</v>
      </c>
      <c r="B44" s="832" t="s">
        <v>2809</v>
      </c>
      <c r="C44" s="832" t="s">
        <v>2154</v>
      </c>
      <c r="D44" s="832" t="s">
        <v>2860</v>
      </c>
      <c r="E44" s="832" t="s">
        <v>2861</v>
      </c>
      <c r="F44" s="849"/>
      <c r="G44" s="849"/>
      <c r="H44" s="849"/>
      <c r="I44" s="849"/>
      <c r="J44" s="849">
        <v>1</v>
      </c>
      <c r="K44" s="849">
        <v>410</v>
      </c>
      <c r="L44" s="849">
        <v>1</v>
      </c>
      <c r="M44" s="849">
        <v>410</v>
      </c>
      <c r="N44" s="849"/>
      <c r="O44" s="849"/>
      <c r="P44" s="837"/>
      <c r="Q44" s="850"/>
    </row>
    <row r="45" spans="1:17" ht="14.4" customHeight="1" x14ac:dyDescent="0.3">
      <c r="A45" s="831" t="s">
        <v>2641</v>
      </c>
      <c r="B45" s="832" t="s">
        <v>2809</v>
      </c>
      <c r="C45" s="832" t="s">
        <v>2154</v>
      </c>
      <c r="D45" s="832" t="s">
        <v>2862</v>
      </c>
      <c r="E45" s="832" t="s">
        <v>2863</v>
      </c>
      <c r="F45" s="849">
        <v>1</v>
      </c>
      <c r="G45" s="849">
        <v>652</v>
      </c>
      <c r="H45" s="849">
        <v>1</v>
      </c>
      <c r="I45" s="849">
        <v>652</v>
      </c>
      <c r="J45" s="849">
        <v>1</v>
      </c>
      <c r="K45" s="849">
        <v>652</v>
      </c>
      <c r="L45" s="849">
        <v>1</v>
      </c>
      <c r="M45" s="849">
        <v>652</v>
      </c>
      <c r="N45" s="849"/>
      <c r="O45" s="849"/>
      <c r="P45" s="837"/>
      <c r="Q45" s="850"/>
    </row>
    <row r="46" spans="1:17" ht="14.4" customHeight="1" x14ac:dyDescent="0.3">
      <c r="A46" s="831" t="s">
        <v>2641</v>
      </c>
      <c r="B46" s="832" t="s">
        <v>2809</v>
      </c>
      <c r="C46" s="832" t="s">
        <v>2154</v>
      </c>
      <c r="D46" s="832" t="s">
        <v>2864</v>
      </c>
      <c r="E46" s="832" t="s">
        <v>2865</v>
      </c>
      <c r="F46" s="849"/>
      <c r="G46" s="849"/>
      <c r="H46" s="849"/>
      <c r="I46" s="849"/>
      <c r="J46" s="849">
        <v>1</v>
      </c>
      <c r="K46" s="849">
        <v>590</v>
      </c>
      <c r="L46" s="849">
        <v>1</v>
      </c>
      <c r="M46" s="849">
        <v>590</v>
      </c>
      <c r="N46" s="849"/>
      <c r="O46" s="849"/>
      <c r="P46" s="837"/>
      <c r="Q46" s="850"/>
    </row>
    <row r="47" spans="1:17" ht="14.4" customHeight="1" x14ac:dyDescent="0.3">
      <c r="A47" s="831" t="s">
        <v>2641</v>
      </c>
      <c r="B47" s="832" t="s">
        <v>2809</v>
      </c>
      <c r="C47" s="832" t="s">
        <v>2154</v>
      </c>
      <c r="D47" s="832" t="s">
        <v>2866</v>
      </c>
      <c r="E47" s="832" t="s">
        <v>2867</v>
      </c>
      <c r="F47" s="849"/>
      <c r="G47" s="849"/>
      <c r="H47" s="849"/>
      <c r="I47" s="849"/>
      <c r="J47" s="849">
        <v>3</v>
      </c>
      <c r="K47" s="849">
        <v>2367</v>
      </c>
      <c r="L47" s="849">
        <v>1</v>
      </c>
      <c r="M47" s="849">
        <v>789</v>
      </c>
      <c r="N47" s="849"/>
      <c r="O47" s="849"/>
      <c r="P47" s="837"/>
      <c r="Q47" s="850"/>
    </row>
    <row r="48" spans="1:17" ht="14.4" customHeight="1" x14ac:dyDescent="0.3">
      <c r="A48" s="831" t="s">
        <v>2868</v>
      </c>
      <c r="B48" s="832" t="s">
        <v>2869</v>
      </c>
      <c r="C48" s="832" t="s">
        <v>2154</v>
      </c>
      <c r="D48" s="832" t="s">
        <v>2870</v>
      </c>
      <c r="E48" s="832" t="s">
        <v>2871</v>
      </c>
      <c r="F48" s="849">
        <v>47</v>
      </c>
      <c r="G48" s="849">
        <v>1269</v>
      </c>
      <c r="H48" s="849">
        <v>0.94</v>
      </c>
      <c r="I48" s="849">
        <v>27</v>
      </c>
      <c r="J48" s="849">
        <v>50</v>
      </c>
      <c r="K48" s="849">
        <v>1350</v>
      </c>
      <c r="L48" s="849">
        <v>1</v>
      </c>
      <c r="M48" s="849">
        <v>27</v>
      </c>
      <c r="N48" s="849">
        <v>42</v>
      </c>
      <c r="O48" s="849">
        <v>1176</v>
      </c>
      <c r="P48" s="837">
        <v>0.87111111111111106</v>
      </c>
      <c r="Q48" s="850">
        <v>28</v>
      </c>
    </row>
    <row r="49" spans="1:17" ht="14.4" customHeight="1" x14ac:dyDescent="0.3">
      <c r="A49" s="831" t="s">
        <v>2868</v>
      </c>
      <c r="B49" s="832" t="s">
        <v>2869</v>
      </c>
      <c r="C49" s="832" t="s">
        <v>2154</v>
      </c>
      <c r="D49" s="832" t="s">
        <v>2872</v>
      </c>
      <c r="E49" s="832" t="s">
        <v>2873</v>
      </c>
      <c r="F49" s="849">
        <v>1</v>
      </c>
      <c r="G49" s="849">
        <v>54</v>
      </c>
      <c r="H49" s="849">
        <v>0.16666666666666666</v>
      </c>
      <c r="I49" s="849">
        <v>54</v>
      </c>
      <c r="J49" s="849">
        <v>6</v>
      </c>
      <c r="K49" s="849">
        <v>324</v>
      </c>
      <c r="L49" s="849">
        <v>1</v>
      </c>
      <c r="M49" s="849">
        <v>54</v>
      </c>
      <c r="N49" s="849">
        <v>2</v>
      </c>
      <c r="O49" s="849">
        <v>108</v>
      </c>
      <c r="P49" s="837">
        <v>0.33333333333333331</v>
      </c>
      <c r="Q49" s="850">
        <v>54</v>
      </c>
    </row>
    <row r="50" spans="1:17" ht="14.4" customHeight="1" x14ac:dyDescent="0.3">
      <c r="A50" s="831" t="s">
        <v>2868</v>
      </c>
      <c r="B50" s="832" t="s">
        <v>2869</v>
      </c>
      <c r="C50" s="832" t="s">
        <v>2154</v>
      </c>
      <c r="D50" s="832" t="s">
        <v>2874</v>
      </c>
      <c r="E50" s="832" t="s">
        <v>2875</v>
      </c>
      <c r="F50" s="849">
        <v>45</v>
      </c>
      <c r="G50" s="849">
        <v>1080</v>
      </c>
      <c r="H50" s="849">
        <v>0.9</v>
      </c>
      <c r="I50" s="849">
        <v>24</v>
      </c>
      <c r="J50" s="849">
        <v>50</v>
      </c>
      <c r="K50" s="849">
        <v>1200</v>
      </c>
      <c r="L50" s="849">
        <v>1</v>
      </c>
      <c r="M50" s="849">
        <v>24</v>
      </c>
      <c r="N50" s="849">
        <v>39</v>
      </c>
      <c r="O50" s="849">
        <v>936</v>
      </c>
      <c r="P50" s="837">
        <v>0.78</v>
      </c>
      <c r="Q50" s="850">
        <v>24</v>
      </c>
    </row>
    <row r="51" spans="1:17" ht="14.4" customHeight="1" x14ac:dyDescent="0.3">
      <c r="A51" s="831" t="s">
        <v>2868</v>
      </c>
      <c r="B51" s="832" t="s">
        <v>2869</v>
      </c>
      <c r="C51" s="832" t="s">
        <v>2154</v>
      </c>
      <c r="D51" s="832" t="s">
        <v>2876</v>
      </c>
      <c r="E51" s="832" t="s">
        <v>2877</v>
      </c>
      <c r="F51" s="849">
        <v>49</v>
      </c>
      <c r="G51" s="849">
        <v>1323</v>
      </c>
      <c r="H51" s="849">
        <v>0.81666666666666665</v>
      </c>
      <c r="I51" s="849">
        <v>27</v>
      </c>
      <c r="J51" s="849">
        <v>60</v>
      </c>
      <c r="K51" s="849">
        <v>1620</v>
      </c>
      <c r="L51" s="849">
        <v>1</v>
      </c>
      <c r="M51" s="849">
        <v>27</v>
      </c>
      <c r="N51" s="849">
        <v>42</v>
      </c>
      <c r="O51" s="849">
        <v>1134</v>
      </c>
      <c r="P51" s="837">
        <v>0.7</v>
      </c>
      <c r="Q51" s="850">
        <v>27</v>
      </c>
    </row>
    <row r="52" spans="1:17" ht="14.4" customHeight="1" x14ac:dyDescent="0.3">
      <c r="A52" s="831" t="s">
        <v>2868</v>
      </c>
      <c r="B52" s="832" t="s">
        <v>2869</v>
      </c>
      <c r="C52" s="832" t="s">
        <v>2154</v>
      </c>
      <c r="D52" s="832" t="s">
        <v>2878</v>
      </c>
      <c r="E52" s="832" t="s">
        <v>2879</v>
      </c>
      <c r="F52" s="849">
        <v>10</v>
      </c>
      <c r="G52" s="849">
        <v>270</v>
      </c>
      <c r="H52" s="849">
        <v>1.4285714285714286</v>
      </c>
      <c r="I52" s="849">
        <v>27</v>
      </c>
      <c r="J52" s="849">
        <v>7</v>
      </c>
      <c r="K52" s="849">
        <v>189</v>
      </c>
      <c r="L52" s="849">
        <v>1</v>
      </c>
      <c r="M52" s="849">
        <v>27</v>
      </c>
      <c r="N52" s="849">
        <v>6</v>
      </c>
      <c r="O52" s="849">
        <v>162</v>
      </c>
      <c r="P52" s="837">
        <v>0.8571428571428571</v>
      </c>
      <c r="Q52" s="850">
        <v>27</v>
      </c>
    </row>
    <row r="53" spans="1:17" ht="14.4" customHeight="1" x14ac:dyDescent="0.3">
      <c r="A53" s="831" t="s">
        <v>2868</v>
      </c>
      <c r="B53" s="832" t="s">
        <v>2869</v>
      </c>
      <c r="C53" s="832" t="s">
        <v>2154</v>
      </c>
      <c r="D53" s="832" t="s">
        <v>2880</v>
      </c>
      <c r="E53" s="832" t="s">
        <v>2881</v>
      </c>
      <c r="F53" s="849">
        <v>70</v>
      </c>
      <c r="G53" s="849">
        <v>1540</v>
      </c>
      <c r="H53" s="849">
        <v>1.0606060606060606</v>
      </c>
      <c r="I53" s="849">
        <v>22</v>
      </c>
      <c r="J53" s="849">
        <v>66</v>
      </c>
      <c r="K53" s="849">
        <v>1452</v>
      </c>
      <c r="L53" s="849">
        <v>1</v>
      </c>
      <c r="M53" s="849">
        <v>22</v>
      </c>
      <c r="N53" s="849">
        <v>53</v>
      </c>
      <c r="O53" s="849">
        <v>1219</v>
      </c>
      <c r="P53" s="837">
        <v>0.83953168044077131</v>
      </c>
      <c r="Q53" s="850">
        <v>23</v>
      </c>
    </row>
    <row r="54" spans="1:17" ht="14.4" customHeight="1" x14ac:dyDescent="0.3">
      <c r="A54" s="831" t="s">
        <v>2868</v>
      </c>
      <c r="B54" s="832" t="s">
        <v>2869</v>
      </c>
      <c r="C54" s="832" t="s">
        <v>2154</v>
      </c>
      <c r="D54" s="832" t="s">
        <v>2882</v>
      </c>
      <c r="E54" s="832" t="s">
        <v>2883</v>
      </c>
      <c r="F54" s="849"/>
      <c r="G54" s="849"/>
      <c r="H54" s="849"/>
      <c r="I54" s="849"/>
      <c r="J54" s="849">
        <v>1</v>
      </c>
      <c r="K54" s="849">
        <v>68</v>
      </c>
      <c r="L54" s="849">
        <v>1</v>
      </c>
      <c r="M54" s="849">
        <v>68</v>
      </c>
      <c r="N54" s="849"/>
      <c r="O54" s="849"/>
      <c r="P54" s="837"/>
      <c r="Q54" s="850"/>
    </row>
    <row r="55" spans="1:17" ht="14.4" customHeight="1" x14ac:dyDescent="0.3">
      <c r="A55" s="831" t="s">
        <v>2868</v>
      </c>
      <c r="B55" s="832" t="s">
        <v>2869</v>
      </c>
      <c r="C55" s="832" t="s">
        <v>2154</v>
      </c>
      <c r="D55" s="832" t="s">
        <v>2884</v>
      </c>
      <c r="E55" s="832" t="s">
        <v>2885</v>
      </c>
      <c r="F55" s="849">
        <v>9</v>
      </c>
      <c r="G55" s="849">
        <v>558</v>
      </c>
      <c r="H55" s="849">
        <v>4.5</v>
      </c>
      <c r="I55" s="849">
        <v>62</v>
      </c>
      <c r="J55" s="849">
        <v>2</v>
      </c>
      <c r="K55" s="849">
        <v>124</v>
      </c>
      <c r="L55" s="849">
        <v>1</v>
      </c>
      <c r="M55" s="849">
        <v>62</v>
      </c>
      <c r="N55" s="849">
        <v>9</v>
      </c>
      <c r="O55" s="849">
        <v>558</v>
      </c>
      <c r="P55" s="837">
        <v>4.5</v>
      </c>
      <c r="Q55" s="850">
        <v>62</v>
      </c>
    </row>
    <row r="56" spans="1:17" ht="14.4" customHeight="1" x14ac:dyDescent="0.3">
      <c r="A56" s="831" t="s">
        <v>2868</v>
      </c>
      <c r="B56" s="832" t="s">
        <v>2869</v>
      </c>
      <c r="C56" s="832" t="s">
        <v>2154</v>
      </c>
      <c r="D56" s="832" t="s">
        <v>2886</v>
      </c>
      <c r="E56" s="832" t="s">
        <v>2887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395</v>
      </c>
      <c r="P56" s="837"/>
      <c r="Q56" s="850">
        <v>395</v>
      </c>
    </row>
    <row r="57" spans="1:17" ht="14.4" customHeight="1" x14ac:dyDescent="0.3">
      <c r="A57" s="831" t="s">
        <v>2868</v>
      </c>
      <c r="B57" s="832" t="s">
        <v>2869</v>
      </c>
      <c r="C57" s="832" t="s">
        <v>2154</v>
      </c>
      <c r="D57" s="832" t="s">
        <v>2888</v>
      </c>
      <c r="E57" s="832" t="s">
        <v>2889</v>
      </c>
      <c r="F57" s="849"/>
      <c r="G57" s="849"/>
      <c r="H57" s="849"/>
      <c r="I57" s="849"/>
      <c r="J57" s="849">
        <v>7</v>
      </c>
      <c r="K57" s="849">
        <v>6916</v>
      </c>
      <c r="L57" s="849">
        <v>1</v>
      </c>
      <c r="M57" s="849">
        <v>988</v>
      </c>
      <c r="N57" s="849">
        <v>3</v>
      </c>
      <c r="O57" s="849">
        <v>2964</v>
      </c>
      <c r="P57" s="837">
        <v>0.42857142857142855</v>
      </c>
      <c r="Q57" s="850">
        <v>988</v>
      </c>
    </row>
    <row r="58" spans="1:17" ht="14.4" customHeight="1" x14ac:dyDescent="0.3">
      <c r="A58" s="831" t="s">
        <v>2868</v>
      </c>
      <c r="B58" s="832" t="s">
        <v>2869</v>
      </c>
      <c r="C58" s="832" t="s">
        <v>2154</v>
      </c>
      <c r="D58" s="832" t="s">
        <v>2890</v>
      </c>
      <c r="E58" s="832" t="s">
        <v>2891</v>
      </c>
      <c r="F58" s="849"/>
      <c r="G58" s="849"/>
      <c r="H58" s="849"/>
      <c r="I58" s="849"/>
      <c r="J58" s="849"/>
      <c r="K58" s="849"/>
      <c r="L58" s="849"/>
      <c r="M58" s="849"/>
      <c r="N58" s="849">
        <v>1</v>
      </c>
      <c r="O58" s="849">
        <v>191</v>
      </c>
      <c r="P58" s="837"/>
      <c r="Q58" s="850">
        <v>191</v>
      </c>
    </row>
    <row r="59" spans="1:17" ht="14.4" customHeight="1" x14ac:dyDescent="0.3">
      <c r="A59" s="831" t="s">
        <v>2868</v>
      </c>
      <c r="B59" s="832" t="s">
        <v>2869</v>
      </c>
      <c r="C59" s="832" t="s">
        <v>2154</v>
      </c>
      <c r="D59" s="832" t="s">
        <v>2892</v>
      </c>
      <c r="E59" s="832" t="s">
        <v>2893</v>
      </c>
      <c r="F59" s="849">
        <v>19</v>
      </c>
      <c r="G59" s="849">
        <v>323</v>
      </c>
      <c r="H59" s="849">
        <v>0.79166666666666663</v>
      </c>
      <c r="I59" s="849">
        <v>17</v>
      </c>
      <c r="J59" s="849">
        <v>24</v>
      </c>
      <c r="K59" s="849">
        <v>408</v>
      </c>
      <c r="L59" s="849">
        <v>1</v>
      </c>
      <c r="M59" s="849">
        <v>17</v>
      </c>
      <c r="N59" s="849">
        <v>30</v>
      </c>
      <c r="O59" s="849">
        <v>510</v>
      </c>
      <c r="P59" s="837">
        <v>1.25</v>
      </c>
      <c r="Q59" s="850">
        <v>17</v>
      </c>
    </row>
    <row r="60" spans="1:17" ht="14.4" customHeight="1" x14ac:dyDescent="0.3">
      <c r="A60" s="831" t="s">
        <v>2868</v>
      </c>
      <c r="B60" s="832" t="s">
        <v>2869</v>
      </c>
      <c r="C60" s="832" t="s">
        <v>2154</v>
      </c>
      <c r="D60" s="832" t="s">
        <v>2894</v>
      </c>
      <c r="E60" s="832" t="s">
        <v>2895</v>
      </c>
      <c r="F60" s="849"/>
      <c r="G60" s="849"/>
      <c r="H60" s="849"/>
      <c r="I60" s="849"/>
      <c r="J60" s="849">
        <v>1</v>
      </c>
      <c r="K60" s="849">
        <v>483</v>
      </c>
      <c r="L60" s="849">
        <v>1</v>
      </c>
      <c r="M60" s="849">
        <v>483</v>
      </c>
      <c r="N60" s="849"/>
      <c r="O60" s="849"/>
      <c r="P60" s="837"/>
      <c r="Q60" s="850"/>
    </row>
    <row r="61" spans="1:17" ht="14.4" customHeight="1" x14ac:dyDescent="0.3">
      <c r="A61" s="831" t="s">
        <v>2868</v>
      </c>
      <c r="B61" s="832" t="s">
        <v>2869</v>
      </c>
      <c r="C61" s="832" t="s">
        <v>2154</v>
      </c>
      <c r="D61" s="832" t="s">
        <v>2896</v>
      </c>
      <c r="E61" s="832" t="s">
        <v>2897</v>
      </c>
      <c r="F61" s="849"/>
      <c r="G61" s="849"/>
      <c r="H61" s="849"/>
      <c r="I61" s="849"/>
      <c r="J61" s="849">
        <v>1</v>
      </c>
      <c r="K61" s="849">
        <v>60</v>
      </c>
      <c r="L61" s="849">
        <v>1</v>
      </c>
      <c r="M61" s="849">
        <v>60</v>
      </c>
      <c r="N61" s="849"/>
      <c r="O61" s="849"/>
      <c r="P61" s="837"/>
      <c r="Q61" s="850"/>
    </row>
    <row r="62" spans="1:17" ht="14.4" customHeight="1" x14ac:dyDescent="0.3">
      <c r="A62" s="831" t="s">
        <v>2868</v>
      </c>
      <c r="B62" s="832" t="s">
        <v>2869</v>
      </c>
      <c r="C62" s="832" t="s">
        <v>2154</v>
      </c>
      <c r="D62" s="832" t="s">
        <v>2898</v>
      </c>
      <c r="E62" s="832" t="s">
        <v>2899</v>
      </c>
      <c r="F62" s="849">
        <v>1</v>
      </c>
      <c r="G62" s="849">
        <v>853</v>
      </c>
      <c r="H62" s="849">
        <v>0.5</v>
      </c>
      <c r="I62" s="849">
        <v>853</v>
      </c>
      <c r="J62" s="849">
        <v>2</v>
      </c>
      <c r="K62" s="849">
        <v>1706</v>
      </c>
      <c r="L62" s="849">
        <v>1</v>
      </c>
      <c r="M62" s="849">
        <v>853</v>
      </c>
      <c r="N62" s="849">
        <v>2</v>
      </c>
      <c r="O62" s="849">
        <v>1708</v>
      </c>
      <c r="P62" s="837">
        <v>1.0011723329425557</v>
      </c>
      <c r="Q62" s="850">
        <v>854</v>
      </c>
    </row>
    <row r="63" spans="1:17" ht="14.4" customHeight="1" x14ac:dyDescent="0.3">
      <c r="A63" s="831" t="s">
        <v>2868</v>
      </c>
      <c r="B63" s="832" t="s">
        <v>2869</v>
      </c>
      <c r="C63" s="832" t="s">
        <v>2154</v>
      </c>
      <c r="D63" s="832" t="s">
        <v>2900</v>
      </c>
      <c r="E63" s="832" t="s">
        <v>2901</v>
      </c>
      <c r="F63" s="849">
        <v>10</v>
      </c>
      <c r="G63" s="849">
        <v>1870</v>
      </c>
      <c r="H63" s="849"/>
      <c r="I63" s="849">
        <v>187</v>
      </c>
      <c r="J63" s="849"/>
      <c r="K63" s="849"/>
      <c r="L63" s="849"/>
      <c r="M63" s="849"/>
      <c r="N63" s="849">
        <v>2</v>
      </c>
      <c r="O63" s="849">
        <v>376</v>
      </c>
      <c r="P63" s="837"/>
      <c r="Q63" s="850">
        <v>188</v>
      </c>
    </row>
    <row r="64" spans="1:17" ht="14.4" customHeight="1" x14ac:dyDescent="0.3">
      <c r="A64" s="831" t="s">
        <v>2868</v>
      </c>
      <c r="B64" s="832" t="s">
        <v>2869</v>
      </c>
      <c r="C64" s="832" t="s">
        <v>2154</v>
      </c>
      <c r="D64" s="832" t="s">
        <v>2902</v>
      </c>
      <c r="E64" s="832" t="s">
        <v>2903</v>
      </c>
      <c r="F64" s="849"/>
      <c r="G64" s="849"/>
      <c r="H64" s="849"/>
      <c r="I64" s="849"/>
      <c r="J64" s="849">
        <v>9</v>
      </c>
      <c r="K64" s="849">
        <v>7092</v>
      </c>
      <c r="L64" s="849">
        <v>1</v>
      </c>
      <c r="M64" s="849">
        <v>788</v>
      </c>
      <c r="N64" s="849">
        <v>8</v>
      </c>
      <c r="O64" s="849">
        <v>6312</v>
      </c>
      <c r="P64" s="837">
        <v>0.89001692047377323</v>
      </c>
      <c r="Q64" s="850">
        <v>789</v>
      </c>
    </row>
    <row r="65" spans="1:17" ht="14.4" customHeight="1" x14ac:dyDescent="0.3">
      <c r="A65" s="831" t="s">
        <v>2868</v>
      </c>
      <c r="B65" s="832" t="s">
        <v>2869</v>
      </c>
      <c r="C65" s="832" t="s">
        <v>2154</v>
      </c>
      <c r="D65" s="832" t="s">
        <v>2904</v>
      </c>
      <c r="E65" s="832" t="s">
        <v>2905</v>
      </c>
      <c r="F65" s="849"/>
      <c r="G65" s="849"/>
      <c r="H65" s="849"/>
      <c r="I65" s="849"/>
      <c r="J65" s="849">
        <v>1</v>
      </c>
      <c r="K65" s="849">
        <v>229</v>
      </c>
      <c r="L65" s="849">
        <v>1</v>
      </c>
      <c r="M65" s="849">
        <v>229</v>
      </c>
      <c r="N65" s="849"/>
      <c r="O65" s="849"/>
      <c r="P65" s="837"/>
      <c r="Q65" s="850"/>
    </row>
    <row r="66" spans="1:17" ht="14.4" customHeight="1" x14ac:dyDescent="0.3">
      <c r="A66" s="831" t="s">
        <v>2868</v>
      </c>
      <c r="B66" s="832" t="s">
        <v>2869</v>
      </c>
      <c r="C66" s="832" t="s">
        <v>2154</v>
      </c>
      <c r="D66" s="832" t="s">
        <v>2906</v>
      </c>
      <c r="E66" s="832" t="s">
        <v>2907</v>
      </c>
      <c r="F66" s="849">
        <v>71</v>
      </c>
      <c r="G66" s="849">
        <v>2130</v>
      </c>
      <c r="H66" s="849">
        <v>1.0757575757575757</v>
      </c>
      <c r="I66" s="849">
        <v>30</v>
      </c>
      <c r="J66" s="849">
        <v>66</v>
      </c>
      <c r="K66" s="849">
        <v>1980</v>
      </c>
      <c r="L66" s="849">
        <v>1</v>
      </c>
      <c r="M66" s="849">
        <v>30</v>
      </c>
      <c r="N66" s="849">
        <v>53</v>
      </c>
      <c r="O66" s="849">
        <v>1590</v>
      </c>
      <c r="P66" s="837">
        <v>0.80303030303030298</v>
      </c>
      <c r="Q66" s="850">
        <v>30</v>
      </c>
    </row>
    <row r="67" spans="1:17" ht="14.4" customHeight="1" x14ac:dyDescent="0.3">
      <c r="A67" s="831" t="s">
        <v>2868</v>
      </c>
      <c r="B67" s="832" t="s">
        <v>2869</v>
      </c>
      <c r="C67" s="832" t="s">
        <v>2154</v>
      </c>
      <c r="D67" s="832" t="s">
        <v>2908</v>
      </c>
      <c r="E67" s="832" t="s">
        <v>2909</v>
      </c>
      <c r="F67" s="849"/>
      <c r="G67" s="849"/>
      <c r="H67" s="849"/>
      <c r="I67" s="849"/>
      <c r="J67" s="849">
        <v>1</v>
      </c>
      <c r="K67" s="849">
        <v>50</v>
      </c>
      <c r="L67" s="849">
        <v>1</v>
      </c>
      <c r="M67" s="849">
        <v>50</v>
      </c>
      <c r="N67" s="849"/>
      <c r="O67" s="849"/>
      <c r="P67" s="837"/>
      <c r="Q67" s="850"/>
    </row>
    <row r="68" spans="1:17" ht="14.4" customHeight="1" x14ac:dyDescent="0.3">
      <c r="A68" s="831" t="s">
        <v>2868</v>
      </c>
      <c r="B68" s="832" t="s">
        <v>2869</v>
      </c>
      <c r="C68" s="832" t="s">
        <v>2154</v>
      </c>
      <c r="D68" s="832" t="s">
        <v>2910</v>
      </c>
      <c r="E68" s="832" t="s">
        <v>2911</v>
      </c>
      <c r="F68" s="849">
        <v>6</v>
      </c>
      <c r="G68" s="849">
        <v>72</v>
      </c>
      <c r="H68" s="849">
        <v>0.8571428571428571</v>
      </c>
      <c r="I68" s="849">
        <v>12</v>
      </c>
      <c r="J68" s="849">
        <v>7</v>
      </c>
      <c r="K68" s="849">
        <v>84</v>
      </c>
      <c r="L68" s="849">
        <v>1</v>
      </c>
      <c r="M68" s="849">
        <v>12</v>
      </c>
      <c r="N68" s="849">
        <v>3</v>
      </c>
      <c r="O68" s="849">
        <v>39</v>
      </c>
      <c r="P68" s="837">
        <v>0.4642857142857143</v>
      </c>
      <c r="Q68" s="850">
        <v>13</v>
      </c>
    </row>
    <row r="69" spans="1:17" ht="14.4" customHeight="1" x14ac:dyDescent="0.3">
      <c r="A69" s="831" t="s">
        <v>2868</v>
      </c>
      <c r="B69" s="832" t="s">
        <v>2869</v>
      </c>
      <c r="C69" s="832" t="s">
        <v>2154</v>
      </c>
      <c r="D69" s="832" t="s">
        <v>2912</v>
      </c>
      <c r="E69" s="832" t="s">
        <v>2913</v>
      </c>
      <c r="F69" s="849">
        <v>2</v>
      </c>
      <c r="G69" s="849">
        <v>146</v>
      </c>
      <c r="H69" s="849"/>
      <c r="I69" s="849">
        <v>73</v>
      </c>
      <c r="J69" s="849"/>
      <c r="K69" s="849"/>
      <c r="L69" s="849"/>
      <c r="M69" s="849"/>
      <c r="N69" s="849">
        <v>1</v>
      </c>
      <c r="O69" s="849">
        <v>73</v>
      </c>
      <c r="P69" s="837"/>
      <c r="Q69" s="850">
        <v>73</v>
      </c>
    </row>
    <row r="70" spans="1:17" ht="14.4" customHeight="1" x14ac:dyDescent="0.3">
      <c r="A70" s="831" t="s">
        <v>2868</v>
      </c>
      <c r="B70" s="832" t="s">
        <v>2869</v>
      </c>
      <c r="C70" s="832" t="s">
        <v>2154</v>
      </c>
      <c r="D70" s="832" t="s">
        <v>2914</v>
      </c>
      <c r="E70" s="832" t="s">
        <v>2915</v>
      </c>
      <c r="F70" s="849">
        <v>120</v>
      </c>
      <c r="G70" s="849">
        <v>17880</v>
      </c>
      <c r="H70" s="849">
        <v>0.92307692307692313</v>
      </c>
      <c r="I70" s="849">
        <v>149</v>
      </c>
      <c r="J70" s="849">
        <v>130</v>
      </c>
      <c r="K70" s="849">
        <v>19370</v>
      </c>
      <c r="L70" s="849">
        <v>1</v>
      </c>
      <c r="M70" s="849">
        <v>149</v>
      </c>
      <c r="N70" s="849">
        <v>102</v>
      </c>
      <c r="O70" s="849">
        <v>15300</v>
      </c>
      <c r="P70" s="837">
        <v>0.7898812596799174</v>
      </c>
      <c r="Q70" s="850">
        <v>150</v>
      </c>
    </row>
    <row r="71" spans="1:17" ht="14.4" customHeight="1" x14ac:dyDescent="0.3">
      <c r="A71" s="831" t="s">
        <v>2868</v>
      </c>
      <c r="B71" s="832" t="s">
        <v>2869</v>
      </c>
      <c r="C71" s="832" t="s">
        <v>2154</v>
      </c>
      <c r="D71" s="832" t="s">
        <v>2916</v>
      </c>
      <c r="E71" s="832" t="s">
        <v>2917</v>
      </c>
      <c r="F71" s="849">
        <v>73</v>
      </c>
      <c r="G71" s="849">
        <v>2190</v>
      </c>
      <c r="H71" s="849">
        <v>1.0138888888888888</v>
      </c>
      <c r="I71" s="849">
        <v>30</v>
      </c>
      <c r="J71" s="849">
        <v>72</v>
      </c>
      <c r="K71" s="849">
        <v>2160</v>
      </c>
      <c r="L71" s="849">
        <v>1</v>
      </c>
      <c r="M71" s="849">
        <v>30</v>
      </c>
      <c r="N71" s="849">
        <v>56</v>
      </c>
      <c r="O71" s="849">
        <v>1680</v>
      </c>
      <c r="P71" s="837">
        <v>0.77777777777777779</v>
      </c>
      <c r="Q71" s="850">
        <v>30</v>
      </c>
    </row>
    <row r="72" spans="1:17" ht="14.4" customHeight="1" x14ac:dyDescent="0.3">
      <c r="A72" s="831" t="s">
        <v>2868</v>
      </c>
      <c r="B72" s="832" t="s">
        <v>2869</v>
      </c>
      <c r="C72" s="832" t="s">
        <v>2154</v>
      </c>
      <c r="D72" s="832" t="s">
        <v>2918</v>
      </c>
      <c r="E72" s="832" t="s">
        <v>2919</v>
      </c>
      <c r="F72" s="849">
        <v>14</v>
      </c>
      <c r="G72" s="849">
        <v>434</v>
      </c>
      <c r="H72" s="849">
        <v>1.5555555555555556</v>
      </c>
      <c r="I72" s="849">
        <v>31</v>
      </c>
      <c r="J72" s="849">
        <v>9</v>
      </c>
      <c r="K72" s="849">
        <v>279</v>
      </c>
      <c r="L72" s="849">
        <v>1</v>
      </c>
      <c r="M72" s="849">
        <v>31</v>
      </c>
      <c r="N72" s="849">
        <v>8</v>
      </c>
      <c r="O72" s="849">
        <v>248</v>
      </c>
      <c r="P72" s="837">
        <v>0.88888888888888884</v>
      </c>
      <c r="Q72" s="850">
        <v>31</v>
      </c>
    </row>
    <row r="73" spans="1:17" ht="14.4" customHeight="1" x14ac:dyDescent="0.3">
      <c r="A73" s="831" t="s">
        <v>2868</v>
      </c>
      <c r="B73" s="832" t="s">
        <v>2869</v>
      </c>
      <c r="C73" s="832" t="s">
        <v>2154</v>
      </c>
      <c r="D73" s="832" t="s">
        <v>2920</v>
      </c>
      <c r="E73" s="832" t="s">
        <v>2921</v>
      </c>
      <c r="F73" s="849">
        <v>48</v>
      </c>
      <c r="G73" s="849">
        <v>1296</v>
      </c>
      <c r="H73" s="849">
        <v>0.96</v>
      </c>
      <c r="I73" s="849">
        <v>27</v>
      </c>
      <c r="J73" s="849">
        <v>50</v>
      </c>
      <c r="K73" s="849">
        <v>1350</v>
      </c>
      <c r="L73" s="849">
        <v>1</v>
      </c>
      <c r="M73" s="849">
        <v>27</v>
      </c>
      <c r="N73" s="849">
        <v>42</v>
      </c>
      <c r="O73" s="849">
        <v>1176</v>
      </c>
      <c r="P73" s="837">
        <v>0.87111111111111106</v>
      </c>
      <c r="Q73" s="850">
        <v>28</v>
      </c>
    </row>
    <row r="74" spans="1:17" ht="14.4" customHeight="1" x14ac:dyDescent="0.3">
      <c r="A74" s="831" t="s">
        <v>2868</v>
      </c>
      <c r="B74" s="832" t="s">
        <v>2869</v>
      </c>
      <c r="C74" s="832" t="s">
        <v>2154</v>
      </c>
      <c r="D74" s="832" t="s">
        <v>2922</v>
      </c>
      <c r="E74" s="832" t="s">
        <v>2923</v>
      </c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257</v>
      </c>
      <c r="P74" s="837"/>
      <c r="Q74" s="850">
        <v>257</v>
      </c>
    </row>
    <row r="75" spans="1:17" ht="14.4" customHeight="1" x14ac:dyDescent="0.3">
      <c r="A75" s="831" t="s">
        <v>2868</v>
      </c>
      <c r="B75" s="832" t="s">
        <v>2869</v>
      </c>
      <c r="C75" s="832" t="s">
        <v>2154</v>
      </c>
      <c r="D75" s="832" t="s">
        <v>2924</v>
      </c>
      <c r="E75" s="832" t="s">
        <v>2925</v>
      </c>
      <c r="F75" s="849">
        <v>4</v>
      </c>
      <c r="G75" s="849">
        <v>88</v>
      </c>
      <c r="H75" s="849">
        <v>2</v>
      </c>
      <c r="I75" s="849">
        <v>22</v>
      </c>
      <c r="J75" s="849">
        <v>2</v>
      </c>
      <c r="K75" s="849">
        <v>44</v>
      </c>
      <c r="L75" s="849">
        <v>1</v>
      </c>
      <c r="M75" s="849">
        <v>22</v>
      </c>
      <c r="N75" s="849">
        <v>10</v>
      </c>
      <c r="O75" s="849">
        <v>230</v>
      </c>
      <c r="P75" s="837">
        <v>5.2272727272727275</v>
      </c>
      <c r="Q75" s="850">
        <v>23</v>
      </c>
    </row>
    <row r="76" spans="1:17" ht="14.4" customHeight="1" x14ac:dyDescent="0.3">
      <c r="A76" s="831" t="s">
        <v>2868</v>
      </c>
      <c r="B76" s="832" t="s">
        <v>2869</v>
      </c>
      <c r="C76" s="832" t="s">
        <v>2154</v>
      </c>
      <c r="D76" s="832" t="s">
        <v>2926</v>
      </c>
      <c r="E76" s="832" t="s">
        <v>2927</v>
      </c>
      <c r="F76" s="849">
        <v>51</v>
      </c>
      <c r="G76" s="849">
        <v>1275</v>
      </c>
      <c r="H76" s="849">
        <v>0.85</v>
      </c>
      <c r="I76" s="849">
        <v>25</v>
      </c>
      <c r="J76" s="849">
        <v>60</v>
      </c>
      <c r="K76" s="849">
        <v>1500</v>
      </c>
      <c r="L76" s="849">
        <v>1</v>
      </c>
      <c r="M76" s="849">
        <v>25</v>
      </c>
      <c r="N76" s="849">
        <v>42</v>
      </c>
      <c r="O76" s="849">
        <v>1092</v>
      </c>
      <c r="P76" s="837">
        <v>0.72799999999999998</v>
      </c>
      <c r="Q76" s="850">
        <v>26</v>
      </c>
    </row>
    <row r="77" spans="1:17" ht="14.4" customHeight="1" x14ac:dyDescent="0.3">
      <c r="A77" s="831" t="s">
        <v>2868</v>
      </c>
      <c r="B77" s="832" t="s">
        <v>2869</v>
      </c>
      <c r="C77" s="832" t="s">
        <v>2154</v>
      </c>
      <c r="D77" s="832" t="s">
        <v>2928</v>
      </c>
      <c r="E77" s="832" t="s">
        <v>2929</v>
      </c>
      <c r="F77" s="849">
        <v>3</v>
      </c>
      <c r="G77" s="849">
        <v>99</v>
      </c>
      <c r="H77" s="849"/>
      <c r="I77" s="849">
        <v>33</v>
      </c>
      <c r="J77" s="849"/>
      <c r="K77" s="849"/>
      <c r="L77" s="849"/>
      <c r="M77" s="849"/>
      <c r="N77" s="849">
        <v>2</v>
      </c>
      <c r="O77" s="849">
        <v>66</v>
      </c>
      <c r="P77" s="837"/>
      <c r="Q77" s="850">
        <v>33</v>
      </c>
    </row>
    <row r="78" spans="1:17" ht="14.4" customHeight="1" x14ac:dyDescent="0.3">
      <c r="A78" s="831" t="s">
        <v>2868</v>
      </c>
      <c r="B78" s="832" t="s">
        <v>2869</v>
      </c>
      <c r="C78" s="832" t="s">
        <v>2154</v>
      </c>
      <c r="D78" s="832" t="s">
        <v>2930</v>
      </c>
      <c r="E78" s="832" t="s">
        <v>2931</v>
      </c>
      <c r="F78" s="849">
        <v>5</v>
      </c>
      <c r="G78" s="849">
        <v>130</v>
      </c>
      <c r="H78" s="849">
        <v>0.55555555555555558</v>
      </c>
      <c r="I78" s="849">
        <v>26</v>
      </c>
      <c r="J78" s="849">
        <v>9</v>
      </c>
      <c r="K78" s="849">
        <v>234</v>
      </c>
      <c r="L78" s="849">
        <v>1</v>
      </c>
      <c r="M78" s="849">
        <v>26</v>
      </c>
      <c r="N78" s="849">
        <v>4</v>
      </c>
      <c r="O78" s="849">
        <v>104</v>
      </c>
      <c r="P78" s="837">
        <v>0.44444444444444442</v>
      </c>
      <c r="Q78" s="850">
        <v>26</v>
      </c>
    </row>
    <row r="79" spans="1:17" ht="14.4" customHeight="1" x14ac:dyDescent="0.3">
      <c r="A79" s="831" t="s">
        <v>2868</v>
      </c>
      <c r="B79" s="832" t="s">
        <v>2869</v>
      </c>
      <c r="C79" s="832" t="s">
        <v>2154</v>
      </c>
      <c r="D79" s="832" t="s">
        <v>2932</v>
      </c>
      <c r="E79" s="832" t="s">
        <v>2933</v>
      </c>
      <c r="F79" s="849"/>
      <c r="G79" s="849"/>
      <c r="H79" s="849"/>
      <c r="I79" s="849"/>
      <c r="J79" s="849">
        <v>2</v>
      </c>
      <c r="K79" s="849">
        <v>168</v>
      </c>
      <c r="L79" s="849">
        <v>1</v>
      </c>
      <c r="M79" s="849">
        <v>84</v>
      </c>
      <c r="N79" s="849"/>
      <c r="O79" s="849"/>
      <c r="P79" s="837"/>
      <c r="Q79" s="850"/>
    </row>
    <row r="80" spans="1:17" ht="14.4" customHeight="1" x14ac:dyDescent="0.3">
      <c r="A80" s="831" t="s">
        <v>2868</v>
      </c>
      <c r="B80" s="832" t="s">
        <v>2869</v>
      </c>
      <c r="C80" s="832" t="s">
        <v>2154</v>
      </c>
      <c r="D80" s="832" t="s">
        <v>2934</v>
      </c>
      <c r="E80" s="832" t="s">
        <v>2935</v>
      </c>
      <c r="F80" s="849">
        <v>1</v>
      </c>
      <c r="G80" s="849">
        <v>176</v>
      </c>
      <c r="H80" s="849">
        <v>0.5</v>
      </c>
      <c r="I80" s="849">
        <v>176</v>
      </c>
      <c r="J80" s="849">
        <v>2</v>
      </c>
      <c r="K80" s="849">
        <v>352</v>
      </c>
      <c r="L80" s="849">
        <v>1</v>
      </c>
      <c r="M80" s="849">
        <v>176</v>
      </c>
      <c r="N80" s="849"/>
      <c r="O80" s="849"/>
      <c r="P80" s="837"/>
      <c r="Q80" s="850"/>
    </row>
    <row r="81" spans="1:17" ht="14.4" customHeight="1" x14ac:dyDescent="0.3">
      <c r="A81" s="831" t="s">
        <v>2868</v>
      </c>
      <c r="B81" s="832" t="s">
        <v>2869</v>
      </c>
      <c r="C81" s="832" t="s">
        <v>2154</v>
      </c>
      <c r="D81" s="832" t="s">
        <v>2936</v>
      </c>
      <c r="E81" s="832" t="s">
        <v>2937</v>
      </c>
      <c r="F81" s="849"/>
      <c r="G81" s="849"/>
      <c r="H81" s="849"/>
      <c r="I81" s="849"/>
      <c r="J81" s="849">
        <v>1</v>
      </c>
      <c r="K81" s="849">
        <v>253</v>
      </c>
      <c r="L81" s="849">
        <v>1</v>
      </c>
      <c r="M81" s="849">
        <v>253</v>
      </c>
      <c r="N81" s="849"/>
      <c r="O81" s="849"/>
      <c r="P81" s="837"/>
      <c r="Q81" s="850"/>
    </row>
    <row r="82" spans="1:17" ht="14.4" customHeight="1" x14ac:dyDescent="0.3">
      <c r="A82" s="831" t="s">
        <v>2868</v>
      </c>
      <c r="B82" s="832" t="s">
        <v>2869</v>
      </c>
      <c r="C82" s="832" t="s">
        <v>2154</v>
      </c>
      <c r="D82" s="832" t="s">
        <v>2938</v>
      </c>
      <c r="E82" s="832" t="s">
        <v>2939</v>
      </c>
      <c r="F82" s="849">
        <v>16</v>
      </c>
      <c r="G82" s="849">
        <v>240</v>
      </c>
      <c r="H82" s="849">
        <v>0.88888888888888884</v>
      </c>
      <c r="I82" s="849">
        <v>15</v>
      </c>
      <c r="J82" s="849">
        <v>18</v>
      </c>
      <c r="K82" s="849">
        <v>270</v>
      </c>
      <c r="L82" s="849">
        <v>1</v>
      </c>
      <c r="M82" s="849">
        <v>15</v>
      </c>
      <c r="N82" s="849">
        <v>27</v>
      </c>
      <c r="O82" s="849">
        <v>432</v>
      </c>
      <c r="P82" s="837">
        <v>1.6</v>
      </c>
      <c r="Q82" s="850">
        <v>16</v>
      </c>
    </row>
    <row r="83" spans="1:17" ht="14.4" customHeight="1" x14ac:dyDescent="0.3">
      <c r="A83" s="831" t="s">
        <v>2868</v>
      </c>
      <c r="B83" s="832" t="s">
        <v>2869</v>
      </c>
      <c r="C83" s="832" t="s">
        <v>2154</v>
      </c>
      <c r="D83" s="832" t="s">
        <v>2940</v>
      </c>
      <c r="E83" s="832" t="s">
        <v>2941</v>
      </c>
      <c r="F83" s="849">
        <v>3</v>
      </c>
      <c r="G83" s="849">
        <v>69</v>
      </c>
      <c r="H83" s="849">
        <v>0.75</v>
      </c>
      <c r="I83" s="849">
        <v>23</v>
      </c>
      <c r="J83" s="849">
        <v>4</v>
      </c>
      <c r="K83" s="849">
        <v>92</v>
      </c>
      <c r="L83" s="849">
        <v>1</v>
      </c>
      <c r="M83" s="849">
        <v>23</v>
      </c>
      <c r="N83" s="849">
        <v>2</v>
      </c>
      <c r="O83" s="849">
        <v>46</v>
      </c>
      <c r="P83" s="837">
        <v>0.5</v>
      </c>
      <c r="Q83" s="850">
        <v>23</v>
      </c>
    </row>
    <row r="84" spans="1:17" ht="14.4" customHeight="1" x14ac:dyDescent="0.3">
      <c r="A84" s="831" t="s">
        <v>2868</v>
      </c>
      <c r="B84" s="832" t="s">
        <v>2869</v>
      </c>
      <c r="C84" s="832" t="s">
        <v>2154</v>
      </c>
      <c r="D84" s="832" t="s">
        <v>2942</v>
      </c>
      <c r="E84" s="832" t="s">
        <v>2943</v>
      </c>
      <c r="F84" s="849"/>
      <c r="G84" s="849"/>
      <c r="H84" s="849"/>
      <c r="I84" s="849"/>
      <c r="J84" s="849">
        <v>1</v>
      </c>
      <c r="K84" s="849">
        <v>252</v>
      </c>
      <c r="L84" s="849">
        <v>1</v>
      </c>
      <c r="M84" s="849">
        <v>252</v>
      </c>
      <c r="N84" s="849"/>
      <c r="O84" s="849"/>
      <c r="P84" s="837"/>
      <c r="Q84" s="850"/>
    </row>
    <row r="85" spans="1:17" ht="14.4" customHeight="1" x14ac:dyDescent="0.3">
      <c r="A85" s="831" t="s">
        <v>2868</v>
      </c>
      <c r="B85" s="832" t="s">
        <v>2869</v>
      </c>
      <c r="C85" s="832" t="s">
        <v>2154</v>
      </c>
      <c r="D85" s="832" t="s">
        <v>2944</v>
      </c>
      <c r="E85" s="832" t="s">
        <v>2945</v>
      </c>
      <c r="F85" s="849"/>
      <c r="G85" s="849"/>
      <c r="H85" s="849"/>
      <c r="I85" s="849"/>
      <c r="J85" s="849">
        <v>2</v>
      </c>
      <c r="K85" s="849">
        <v>74</v>
      </c>
      <c r="L85" s="849">
        <v>1</v>
      </c>
      <c r="M85" s="849">
        <v>37</v>
      </c>
      <c r="N85" s="849">
        <v>1</v>
      </c>
      <c r="O85" s="849">
        <v>37</v>
      </c>
      <c r="P85" s="837">
        <v>0.5</v>
      </c>
      <c r="Q85" s="850">
        <v>37</v>
      </c>
    </row>
    <row r="86" spans="1:17" ht="14.4" customHeight="1" x14ac:dyDescent="0.3">
      <c r="A86" s="831" t="s">
        <v>2868</v>
      </c>
      <c r="B86" s="832" t="s">
        <v>2869</v>
      </c>
      <c r="C86" s="832" t="s">
        <v>2154</v>
      </c>
      <c r="D86" s="832" t="s">
        <v>2946</v>
      </c>
      <c r="E86" s="832" t="s">
        <v>2947</v>
      </c>
      <c r="F86" s="849">
        <v>63</v>
      </c>
      <c r="G86" s="849">
        <v>1449</v>
      </c>
      <c r="H86" s="849">
        <v>1.0677966101694916</v>
      </c>
      <c r="I86" s="849">
        <v>23</v>
      </c>
      <c r="J86" s="849">
        <v>59</v>
      </c>
      <c r="K86" s="849">
        <v>1357</v>
      </c>
      <c r="L86" s="849">
        <v>1</v>
      </c>
      <c r="M86" s="849">
        <v>23</v>
      </c>
      <c r="N86" s="849">
        <v>48</v>
      </c>
      <c r="O86" s="849">
        <v>1104</v>
      </c>
      <c r="P86" s="837">
        <v>0.81355932203389836</v>
      </c>
      <c r="Q86" s="850">
        <v>23</v>
      </c>
    </row>
    <row r="87" spans="1:17" ht="14.4" customHeight="1" x14ac:dyDescent="0.3">
      <c r="A87" s="831" t="s">
        <v>2868</v>
      </c>
      <c r="B87" s="832" t="s">
        <v>2869</v>
      </c>
      <c r="C87" s="832" t="s">
        <v>2154</v>
      </c>
      <c r="D87" s="832" t="s">
        <v>2948</v>
      </c>
      <c r="E87" s="832" t="s">
        <v>2949</v>
      </c>
      <c r="F87" s="849">
        <v>1</v>
      </c>
      <c r="G87" s="849">
        <v>331</v>
      </c>
      <c r="H87" s="849"/>
      <c r="I87" s="849">
        <v>331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2868</v>
      </c>
      <c r="B88" s="832" t="s">
        <v>2869</v>
      </c>
      <c r="C88" s="832" t="s">
        <v>2154</v>
      </c>
      <c r="D88" s="832" t="s">
        <v>2950</v>
      </c>
      <c r="E88" s="832" t="s">
        <v>2951</v>
      </c>
      <c r="F88" s="849"/>
      <c r="G88" s="849"/>
      <c r="H88" s="849"/>
      <c r="I88" s="849"/>
      <c r="J88" s="849">
        <v>1</v>
      </c>
      <c r="K88" s="849">
        <v>277</v>
      </c>
      <c r="L88" s="849">
        <v>1</v>
      </c>
      <c r="M88" s="849">
        <v>277</v>
      </c>
      <c r="N88" s="849"/>
      <c r="O88" s="849"/>
      <c r="P88" s="837"/>
      <c r="Q88" s="850"/>
    </row>
    <row r="89" spans="1:17" ht="14.4" customHeight="1" x14ac:dyDescent="0.3">
      <c r="A89" s="831" t="s">
        <v>2868</v>
      </c>
      <c r="B89" s="832" t="s">
        <v>2869</v>
      </c>
      <c r="C89" s="832" t="s">
        <v>2154</v>
      </c>
      <c r="D89" s="832" t="s">
        <v>2952</v>
      </c>
      <c r="E89" s="832" t="s">
        <v>2953</v>
      </c>
      <c r="F89" s="849">
        <v>5</v>
      </c>
      <c r="G89" s="849">
        <v>145</v>
      </c>
      <c r="H89" s="849">
        <v>0.625</v>
      </c>
      <c r="I89" s="849">
        <v>29</v>
      </c>
      <c r="J89" s="849">
        <v>8</v>
      </c>
      <c r="K89" s="849">
        <v>232</v>
      </c>
      <c r="L89" s="849">
        <v>1</v>
      </c>
      <c r="M89" s="849">
        <v>29</v>
      </c>
      <c r="N89" s="849">
        <v>2</v>
      </c>
      <c r="O89" s="849">
        <v>58</v>
      </c>
      <c r="P89" s="837">
        <v>0.25</v>
      </c>
      <c r="Q89" s="850">
        <v>29</v>
      </c>
    </row>
    <row r="90" spans="1:17" ht="14.4" customHeight="1" x14ac:dyDescent="0.3">
      <c r="A90" s="831" t="s">
        <v>2868</v>
      </c>
      <c r="B90" s="832" t="s">
        <v>2869</v>
      </c>
      <c r="C90" s="832" t="s">
        <v>2154</v>
      </c>
      <c r="D90" s="832" t="s">
        <v>2954</v>
      </c>
      <c r="E90" s="832" t="s">
        <v>2955</v>
      </c>
      <c r="F90" s="849">
        <v>3</v>
      </c>
      <c r="G90" s="849">
        <v>534</v>
      </c>
      <c r="H90" s="849">
        <v>1.5</v>
      </c>
      <c r="I90" s="849">
        <v>178</v>
      </c>
      <c r="J90" s="849">
        <v>2</v>
      </c>
      <c r="K90" s="849">
        <v>356</v>
      </c>
      <c r="L90" s="849">
        <v>1</v>
      </c>
      <c r="M90" s="849">
        <v>178</v>
      </c>
      <c r="N90" s="849">
        <v>5</v>
      </c>
      <c r="O90" s="849">
        <v>895</v>
      </c>
      <c r="P90" s="837">
        <v>2.5140449438202248</v>
      </c>
      <c r="Q90" s="850">
        <v>179</v>
      </c>
    </row>
    <row r="91" spans="1:17" ht="14.4" customHeight="1" x14ac:dyDescent="0.3">
      <c r="A91" s="831" t="s">
        <v>2868</v>
      </c>
      <c r="B91" s="832" t="s">
        <v>2869</v>
      </c>
      <c r="C91" s="832" t="s">
        <v>2154</v>
      </c>
      <c r="D91" s="832" t="s">
        <v>2956</v>
      </c>
      <c r="E91" s="832" t="s">
        <v>2957</v>
      </c>
      <c r="F91" s="849">
        <v>18</v>
      </c>
      <c r="G91" s="849">
        <v>342</v>
      </c>
      <c r="H91" s="849">
        <v>1</v>
      </c>
      <c r="I91" s="849">
        <v>19</v>
      </c>
      <c r="J91" s="849">
        <v>18</v>
      </c>
      <c r="K91" s="849">
        <v>342</v>
      </c>
      <c r="L91" s="849">
        <v>1</v>
      </c>
      <c r="M91" s="849">
        <v>19</v>
      </c>
      <c r="N91" s="849">
        <v>28</v>
      </c>
      <c r="O91" s="849">
        <v>560</v>
      </c>
      <c r="P91" s="837">
        <v>1.6374269005847952</v>
      </c>
      <c r="Q91" s="850">
        <v>20</v>
      </c>
    </row>
    <row r="92" spans="1:17" ht="14.4" customHeight="1" x14ac:dyDescent="0.3">
      <c r="A92" s="831" t="s">
        <v>2868</v>
      </c>
      <c r="B92" s="832" t="s">
        <v>2869</v>
      </c>
      <c r="C92" s="832" t="s">
        <v>2154</v>
      </c>
      <c r="D92" s="832" t="s">
        <v>2958</v>
      </c>
      <c r="E92" s="832" t="s">
        <v>2959</v>
      </c>
      <c r="F92" s="849">
        <v>19</v>
      </c>
      <c r="G92" s="849">
        <v>380</v>
      </c>
      <c r="H92" s="849">
        <v>1.1875</v>
      </c>
      <c r="I92" s="849">
        <v>20</v>
      </c>
      <c r="J92" s="849">
        <v>16</v>
      </c>
      <c r="K92" s="849">
        <v>320</v>
      </c>
      <c r="L92" s="849">
        <v>1</v>
      </c>
      <c r="M92" s="849">
        <v>20</v>
      </c>
      <c r="N92" s="849">
        <v>17</v>
      </c>
      <c r="O92" s="849">
        <v>340</v>
      </c>
      <c r="P92" s="837">
        <v>1.0625</v>
      </c>
      <c r="Q92" s="850">
        <v>20</v>
      </c>
    </row>
    <row r="93" spans="1:17" ht="14.4" customHeight="1" x14ac:dyDescent="0.3">
      <c r="A93" s="831" t="s">
        <v>2868</v>
      </c>
      <c r="B93" s="832" t="s">
        <v>2869</v>
      </c>
      <c r="C93" s="832" t="s">
        <v>2154</v>
      </c>
      <c r="D93" s="832" t="s">
        <v>2960</v>
      </c>
      <c r="E93" s="832" t="s">
        <v>2961</v>
      </c>
      <c r="F93" s="849"/>
      <c r="G93" s="849"/>
      <c r="H93" s="849"/>
      <c r="I93" s="849"/>
      <c r="J93" s="849">
        <v>1</v>
      </c>
      <c r="K93" s="849">
        <v>84</v>
      </c>
      <c r="L93" s="849">
        <v>1</v>
      </c>
      <c r="M93" s="849">
        <v>84</v>
      </c>
      <c r="N93" s="849"/>
      <c r="O93" s="849"/>
      <c r="P93" s="837"/>
      <c r="Q93" s="850"/>
    </row>
    <row r="94" spans="1:17" ht="14.4" customHeight="1" x14ac:dyDescent="0.3">
      <c r="A94" s="831" t="s">
        <v>2868</v>
      </c>
      <c r="B94" s="832" t="s">
        <v>2869</v>
      </c>
      <c r="C94" s="832" t="s">
        <v>2154</v>
      </c>
      <c r="D94" s="832" t="s">
        <v>2962</v>
      </c>
      <c r="E94" s="832" t="s">
        <v>2963</v>
      </c>
      <c r="F94" s="849">
        <v>1</v>
      </c>
      <c r="G94" s="849">
        <v>301</v>
      </c>
      <c r="H94" s="849">
        <v>0.5</v>
      </c>
      <c r="I94" s="849">
        <v>301</v>
      </c>
      <c r="J94" s="849">
        <v>2</v>
      </c>
      <c r="K94" s="849">
        <v>602</v>
      </c>
      <c r="L94" s="849">
        <v>1</v>
      </c>
      <c r="M94" s="849">
        <v>301</v>
      </c>
      <c r="N94" s="849">
        <v>1</v>
      </c>
      <c r="O94" s="849">
        <v>302</v>
      </c>
      <c r="P94" s="837">
        <v>0.50166112956810627</v>
      </c>
      <c r="Q94" s="850">
        <v>302</v>
      </c>
    </row>
    <row r="95" spans="1:17" ht="14.4" customHeight="1" x14ac:dyDescent="0.3">
      <c r="A95" s="831" t="s">
        <v>2868</v>
      </c>
      <c r="B95" s="832" t="s">
        <v>2869</v>
      </c>
      <c r="C95" s="832" t="s">
        <v>2154</v>
      </c>
      <c r="D95" s="832" t="s">
        <v>2964</v>
      </c>
      <c r="E95" s="832" t="s">
        <v>2965</v>
      </c>
      <c r="F95" s="849">
        <v>5</v>
      </c>
      <c r="G95" s="849">
        <v>110</v>
      </c>
      <c r="H95" s="849">
        <v>1.6666666666666667</v>
      </c>
      <c r="I95" s="849">
        <v>22</v>
      </c>
      <c r="J95" s="849">
        <v>3</v>
      </c>
      <c r="K95" s="849">
        <v>66</v>
      </c>
      <c r="L95" s="849">
        <v>1</v>
      </c>
      <c r="M95" s="849">
        <v>22</v>
      </c>
      <c r="N95" s="849">
        <v>2</v>
      </c>
      <c r="O95" s="849">
        <v>44</v>
      </c>
      <c r="P95" s="837">
        <v>0.66666666666666663</v>
      </c>
      <c r="Q95" s="850">
        <v>22</v>
      </c>
    </row>
    <row r="96" spans="1:17" ht="14.4" customHeight="1" x14ac:dyDescent="0.3">
      <c r="A96" s="831" t="s">
        <v>2868</v>
      </c>
      <c r="B96" s="832" t="s">
        <v>2869</v>
      </c>
      <c r="C96" s="832" t="s">
        <v>2154</v>
      </c>
      <c r="D96" s="832" t="s">
        <v>2966</v>
      </c>
      <c r="E96" s="832" t="s">
        <v>2967</v>
      </c>
      <c r="F96" s="849">
        <v>1</v>
      </c>
      <c r="G96" s="849">
        <v>205</v>
      </c>
      <c r="H96" s="849"/>
      <c r="I96" s="849">
        <v>205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2868</v>
      </c>
      <c r="B97" s="832" t="s">
        <v>2869</v>
      </c>
      <c r="C97" s="832" t="s">
        <v>2154</v>
      </c>
      <c r="D97" s="832" t="s">
        <v>2968</v>
      </c>
      <c r="E97" s="832" t="s">
        <v>2969</v>
      </c>
      <c r="F97" s="849"/>
      <c r="G97" s="849"/>
      <c r="H97" s="849"/>
      <c r="I97" s="849"/>
      <c r="J97" s="849">
        <v>1</v>
      </c>
      <c r="K97" s="849">
        <v>23</v>
      </c>
      <c r="L97" s="849">
        <v>1</v>
      </c>
      <c r="M97" s="849">
        <v>23</v>
      </c>
      <c r="N97" s="849">
        <v>1</v>
      </c>
      <c r="O97" s="849">
        <v>23</v>
      </c>
      <c r="P97" s="837">
        <v>1</v>
      </c>
      <c r="Q97" s="850">
        <v>23</v>
      </c>
    </row>
    <row r="98" spans="1:17" ht="14.4" customHeight="1" x14ac:dyDescent="0.3">
      <c r="A98" s="831" t="s">
        <v>2868</v>
      </c>
      <c r="B98" s="832" t="s">
        <v>2869</v>
      </c>
      <c r="C98" s="832" t="s">
        <v>2154</v>
      </c>
      <c r="D98" s="832" t="s">
        <v>2970</v>
      </c>
      <c r="E98" s="832" t="s">
        <v>2971</v>
      </c>
      <c r="F98" s="849"/>
      <c r="G98" s="849"/>
      <c r="H98" s="849"/>
      <c r="I98" s="849"/>
      <c r="J98" s="849"/>
      <c r="K98" s="849"/>
      <c r="L98" s="849"/>
      <c r="M98" s="849"/>
      <c r="N98" s="849">
        <v>1</v>
      </c>
      <c r="O98" s="849">
        <v>296</v>
      </c>
      <c r="P98" s="837"/>
      <c r="Q98" s="850">
        <v>296</v>
      </c>
    </row>
    <row r="99" spans="1:17" ht="14.4" customHeight="1" x14ac:dyDescent="0.3">
      <c r="A99" s="831" t="s">
        <v>2868</v>
      </c>
      <c r="B99" s="832" t="s">
        <v>2869</v>
      </c>
      <c r="C99" s="832" t="s">
        <v>2154</v>
      </c>
      <c r="D99" s="832" t="s">
        <v>2972</v>
      </c>
      <c r="E99" s="832" t="s">
        <v>2973</v>
      </c>
      <c r="F99" s="849"/>
      <c r="G99" s="849"/>
      <c r="H99" s="849"/>
      <c r="I99" s="849"/>
      <c r="J99" s="849">
        <v>1</v>
      </c>
      <c r="K99" s="849">
        <v>45</v>
      </c>
      <c r="L99" s="849">
        <v>1</v>
      </c>
      <c r="M99" s="849">
        <v>45</v>
      </c>
      <c r="N99" s="849"/>
      <c r="O99" s="849"/>
      <c r="P99" s="837"/>
      <c r="Q99" s="850"/>
    </row>
    <row r="100" spans="1:17" ht="14.4" customHeight="1" x14ac:dyDescent="0.3">
      <c r="A100" s="831" t="s">
        <v>2868</v>
      </c>
      <c r="B100" s="832" t="s">
        <v>2869</v>
      </c>
      <c r="C100" s="832" t="s">
        <v>2154</v>
      </c>
      <c r="D100" s="832" t="s">
        <v>2974</v>
      </c>
      <c r="E100" s="832" t="s">
        <v>2975</v>
      </c>
      <c r="F100" s="849"/>
      <c r="G100" s="849"/>
      <c r="H100" s="849"/>
      <c r="I100" s="849"/>
      <c r="J100" s="849">
        <v>1</v>
      </c>
      <c r="K100" s="849">
        <v>190</v>
      </c>
      <c r="L100" s="849">
        <v>1</v>
      </c>
      <c r="M100" s="849">
        <v>190</v>
      </c>
      <c r="N100" s="849"/>
      <c r="O100" s="849"/>
      <c r="P100" s="837"/>
      <c r="Q100" s="850"/>
    </row>
    <row r="101" spans="1:17" ht="14.4" customHeight="1" x14ac:dyDescent="0.3">
      <c r="A101" s="831" t="s">
        <v>2868</v>
      </c>
      <c r="B101" s="832" t="s">
        <v>2869</v>
      </c>
      <c r="C101" s="832" t="s">
        <v>2154</v>
      </c>
      <c r="D101" s="832" t="s">
        <v>2976</v>
      </c>
      <c r="E101" s="832" t="s">
        <v>2977</v>
      </c>
      <c r="F101" s="849"/>
      <c r="G101" s="849"/>
      <c r="H101" s="849"/>
      <c r="I101" s="849"/>
      <c r="J101" s="849">
        <v>2</v>
      </c>
      <c r="K101" s="849">
        <v>266</v>
      </c>
      <c r="L101" s="849">
        <v>1</v>
      </c>
      <c r="M101" s="849">
        <v>133</v>
      </c>
      <c r="N101" s="849">
        <v>1</v>
      </c>
      <c r="O101" s="849">
        <v>133</v>
      </c>
      <c r="P101" s="837">
        <v>0.5</v>
      </c>
      <c r="Q101" s="850">
        <v>133</v>
      </c>
    </row>
    <row r="102" spans="1:17" ht="14.4" customHeight="1" x14ac:dyDescent="0.3">
      <c r="A102" s="831" t="s">
        <v>2868</v>
      </c>
      <c r="B102" s="832" t="s">
        <v>2869</v>
      </c>
      <c r="C102" s="832" t="s">
        <v>2154</v>
      </c>
      <c r="D102" s="832" t="s">
        <v>2978</v>
      </c>
      <c r="E102" s="832" t="s">
        <v>2979</v>
      </c>
      <c r="F102" s="849">
        <v>82</v>
      </c>
      <c r="G102" s="849">
        <v>3034</v>
      </c>
      <c r="H102" s="849">
        <v>0.94252873563218387</v>
      </c>
      <c r="I102" s="849">
        <v>37</v>
      </c>
      <c r="J102" s="849">
        <v>87</v>
      </c>
      <c r="K102" s="849">
        <v>3219</v>
      </c>
      <c r="L102" s="849">
        <v>1</v>
      </c>
      <c r="M102" s="849">
        <v>37</v>
      </c>
      <c r="N102" s="849">
        <v>59</v>
      </c>
      <c r="O102" s="849">
        <v>2183</v>
      </c>
      <c r="P102" s="837">
        <v>0.67816091954022983</v>
      </c>
      <c r="Q102" s="850">
        <v>37</v>
      </c>
    </row>
    <row r="103" spans="1:17" ht="14.4" customHeight="1" x14ac:dyDescent="0.3">
      <c r="A103" s="831" t="s">
        <v>2868</v>
      </c>
      <c r="B103" s="832" t="s">
        <v>2869</v>
      </c>
      <c r="C103" s="832" t="s">
        <v>2154</v>
      </c>
      <c r="D103" s="832" t="s">
        <v>2980</v>
      </c>
      <c r="E103" s="832" t="s">
        <v>2981</v>
      </c>
      <c r="F103" s="849">
        <v>9</v>
      </c>
      <c r="G103" s="849">
        <v>837</v>
      </c>
      <c r="H103" s="849"/>
      <c r="I103" s="849">
        <v>93</v>
      </c>
      <c r="J103" s="849"/>
      <c r="K103" s="849"/>
      <c r="L103" s="849"/>
      <c r="M103" s="849"/>
      <c r="N103" s="849">
        <v>2</v>
      </c>
      <c r="O103" s="849">
        <v>188</v>
      </c>
      <c r="P103" s="837"/>
      <c r="Q103" s="850">
        <v>94</v>
      </c>
    </row>
    <row r="104" spans="1:17" ht="14.4" customHeight="1" x14ac:dyDescent="0.3">
      <c r="A104" s="831" t="s">
        <v>2868</v>
      </c>
      <c r="B104" s="832" t="s">
        <v>2869</v>
      </c>
      <c r="C104" s="832" t="s">
        <v>2154</v>
      </c>
      <c r="D104" s="832" t="s">
        <v>2982</v>
      </c>
      <c r="E104" s="832" t="s">
        <v>2983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103</v>
      </c>
      <c r="P104" s="837"/>
      <c r="Q104" s="850">
        <v>103</v>
      </c>
    </row>
    <row r="105" spans="1:17" ht="14.4" customHeight="1" x14ac:dyDescent="0.3">
      <c r="A105" s="831" t="s">
        <v>2984</v>
      </c>
      <c r="B105" s="832" t="s">
        <v>2985</v>
      </c>
      <c r="C105" s="832" t="s">
        <v>2249</v>
      </c>
      <c r="D105" s="832" t="s">
        <v>2986</v>
      </c>
      <c r="E105" s="832" t="s">
        <v>2987</v>
      </c>
      <c r="F105" s="849">
        <v>1.2999999999999998</v>
      </c>
      <c r="G105" s="849">
        <v>1306.27</v>
      </c>
      <c r="H105" s="849"/>
      <c r="I105" s="849">
        <v>1004.823076923077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2984</v>
      </c>
      <c r="B106" s="832" t="s">
        <v>2985</v>
      </c>
      <c r="C106" s="832" t="s">
        <v>2249</v>
      </c>
      <c r="D106" s="832" t="s">
        <v>2988</v>
      </c>
      <c r="E106" s="832" t="s">
        <v>2989</v>
      </c>
      <c r="F106" s="849">
        <v>0.1</v>
      </c>
      <c r="G106" s="849">
        <v>988.78</v>
      </c>
      <c r="H106" s="849">
        <v>0.83332350090598795</v>
      </c>
      <c r="I106" s="849">
        <v>9887.7999999999993</v>
      </c>
      <c r="J106" s="849">
        <v>0.12</v>
      </c>
      <c r="K106" s="849">
        <v>1186.55</v>
      </c>
      <c r="L106" s="849">
        <v>1</v>
      </c>
      <c r="M106" s="849">
        <v>9887.9166666666661</v>
      </c>
      <c r="N106" s="849">
        <v>7.0000000000000007E-2</v>
      </c>
      <c r="O106" s="849">
        <v>612.44000000000005</v>
      </c>
      <c r="P106" s="837">
        <v>0.51615186886351194</v>
      </c>
      <c r="Q106" s="850">
        <v>8749.1428571428569</v>
      </c>
    </row>
    <row r="107" spans="1:17" ht="14.4" customHeight="1" x14ac:dyDescent="0.3">
      <c r="A107" s="831" t="s">
        <v>2984</v>
      </c>
      <c r="B107" s="832" t="s">
        <v>2985</v>
      </c>
      <c r="C107" s="832" t="s">
        <v>2249</v>
      </c>
      <c r="D107" s="832" t="s">
        <v>2990</v>
      </c>
      <c r="E107" s="832" t="s">
        <v>2783</v>
      </c>
      <c r="F107" s="849">
        <v>7.0000000000000007E-2</v>
      </c>
      <c r="G107" s="849">
        <v>636.66</v>
      </c>
      <c r="H107" s="849"/>
      <c r="I107" s="849">
        <v>9095.1428571428551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2984</v>
      </c>
      <c r="B108" s="832" t="s">
        <v>2985</v>
      </c>
      <c r="C108" s="832" t="s">
        <v>2249</v>
      </c>
      <c r="D108" s="832" t="s">
        <v>2782</v>
      </c>
      <c r="E108" s="832" t="s">
        <v>2783</v>
      </c>
      <c r="F108" s="849">
        <v>1.1000000000000001</v>
      </c>
      <c r="G108" s="849">
        <v>2000.94</v>
      </c>
      <c r="H108" s="849">
        <v>0.38596518300622079</v>
      </c>
      <c r="I108" s="849">
        <v>1819.0363636363636</v>
      </c>
      <c r="J108" s="849">
        <v>2.85</v>
      </c>
      <c r="K108" s="849">
        <v>5184.25</v>
      </c>
      <c r="L108" s="849">
        <v>1</v>
      </c>
      <c r="M108" s="849">
        <v>1819.0350877192982</v>
      </c>
      <c r="N108" s="849"/>
      <c r="O108" s="849"/>
      <c r="P108" s="837"/>
      <c r="Q108" s="850"/>
    </row>
    <row r="109" spans="1:17" ht="14.4" customHeight="1" x14ac:dyDescent="0.3">
      <c r="A109" s="831" t="s">
        <v>2984</v>
      </c>
      <c r="B109" s="832" t="s">
        <v>2985</v>
      </c>
      <c r="C109" s="832" t="s">
        <v>2249</v>
      </c>
      <c r="D109" s="832" t="s">
        <v>2991</v>
      </c>
      <c r="E109" s="832" t="s">
        <v>2992</v>
      </c>
      <c r="F109" s="849">
        <v>0.15</v>
      </c>
      <c r="G109" s="849">
        <v>77.64</v>
      </c>
      <c r="H109" s="849"/>
      <c r="I109" s="849">
        <v>517.6</v>
      </c>
      <c r="J109" s="849"/>
      <c r="K109" s="849"/>
      <c r="L109" s="849"/>
      <c r="M109" s="849"/>
      <c r="N109" s="849"/>
      <c r="O109" s="849"/>
      <c r="P109" s="837"/>
      <c r="Q109" s="850"/>
    </row>
    <row r="110" spans="1:17" ht="14.4" customHeight="1" x14ac:dyDescent="0.3">
      <c r="A110" s="831" t="s">
        <v>2984</v>
      </c>
      <c r="B110" s="832" t="s">
        <v>2985</v>
      </c>
      <c r="C110" s="832" t="s">
        <v>2249</v>
      </c>
      <c r="D110" s="832" t="s">
        <v>2993</v>
      </c>
      <c r="E110" s="832" t="s">
        <v>2783</v>
      </c>
      <c r="F110" s="849">
        <v>0.06</v>
      </c>
      <c r="G110" s="849">
        <v>1855.4099999999999</v>
      </c>
      <c r="H110" s="849">
        <v>0.80952277070480538</v>
      </c>
      <c r="I110" s="849">
        <v>30923.5</v>
      </c>
      <c r="J110" s="849">
        <v>0.08</v>
      </c>
      <c r="K110" s="849">
        <v>2291.98</v>
      </c>
      <c r="L110" s="849">
        <v>1</v>
      </c>
      <c r="M110" s="849">
        <v>28649.75</v>
      </c>
      <c r="N110" s="849"/>
      <c r="O110" s="849"/>
      <c r="P110" s="837"/>
      <c r="Q110" s="850"/>
    </row>
    <row r="111" spans="1:17" ht="14.4" customHeight="1" x14ac:dyDescent="0.3">
      <c r="A111" s="831" t="s">
        <v>2984</v>
      </c>
      <c r="B111" s="832" t="s">
        <v>2985</v>
      </c>
      <c r="C111" s="832" t="s">
        <v>2249</v>
      </c>
      <c r="D111" s="832" t="s">
        <v>2994</v>
      </c>
      <c r="E111" s="832" t="s">
        <v>2783</v>
      </c>
      <c r="F111" s="849"/>
      <c r="G111" s="849"/>
      <c r="H111" s="849"/>
      <c r="I111" s="849"/>
      <c r="J111" s="849"/>
      <c r="K111" s="849"/>
      <c r="L111" s="849"/>
      <c r="M111" s="849"/>
      <c r="N111" s="849">
        <v>2.4</v>
      </c>
      <c r="O111" s="849">
        <v>1573.28</v>
      </c>
      <c r="P111" s="837"/>
      <c r="Q111" s="850">
        <v>655.5333333333333</v>
      </c>
    </row>
    <row r="112" spans="1:17" ht="14.4" customHeight="1" x14ac:dyDescent="0.3">
      <c r="A112" s="831" t="s">
        <v>2984</v>
      </c>
      <c r="B112" s="832" t="s">
        <v>2985</v>
      </c>
      <c r="C112" s="832" t="s">
        <v>2249</v>
      </c>
      <c r="D112" s="832" t="s">
        <v>2995</v>
      </c>
      <c r="E112" s="832" t="s">
        <v>2783</v>
      </c>
      <c r="F112" s="849"/>
      <c r="G112" s="849"/>
      <c r="H112" s="849"/>
      <c r="I112" s="849"/>
      <c r="J112" s="849"/>
      <c r="K112" s="849"/>
      <c r="L112" s="849"/>
      <c r="M112" s="849"/>
      <c r="N112" s="849">
        <v>0.02</v>
      </c>
      <c r="O112" s="849">
        <v>187.71</v>
      </c>
      <c r="P112" s="837"/>
      <c r="Q112" s="850">
        <v>9385.5</v>
      </c>
    </row>
    <row r="113" spans="1:17" ht="14.4" customHeight="1" x14ac:dyDescent="0.3">
      <c r="A113" s="831" t="s">
        <v>2984</v>
      </c>
      <c r="B113" s="832" t="s">
        <v>2985</v>
      </c>
      <c r="C113" s="832" t="s">
        <v>2364</v>
      </c>
      <c r="D113" s="832" t="s">
        <v>2996</v>
      </c>
      <c r="E113" s="832" t="s">
        <v>2997</v>
      </c>
      <c r="F113" s="849">
        <v>1</v>
      </c>
      <c r="G113" s="849">
        <v>589.59</v>
      </c>
      <c r="H113" s="849"/>
      <c r="I113" s="849">
        <v>589.59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2984</v>
      </c>
      <c r="B114" s="832" t="s">
        <v>2985</v>
      </c>
      <c r="C114" s="832" t="s">
        <v>2364</v>
      </c>
      <c r="D114" s="832" t="s">
        <v>2998</v>
      </c>
      <c r="E114" s="832" t="s">
        <v>2999</v>
      </c>
      <c r="F114" s="849">
        <v>1</v>
      </c>
      <c r="G114" s="849">
        <v>972.32</v>
      </c>
      <c r="H114" s="849"/>
      <c r="I114" s="849">
        <v>972.32</v>
      </c>
      <c r="J114" s="849"/>
      <c r="K114" s="849"/>
      <c r="L114" s="849"/>
      <c r="M114" s="849"/>
      <c r="N114" s="849"/>
      <c r="O114" s="849"/>
      <c r="P114" s="837"/>
      <c r="Q114" s="850"/>
    </row>
    <row r="115" spans="1:17" ht="14.4" customHeight="1" x14ac:dyDescent="0.3">
      <c r="A115" s="831" t="s">
        <v>2984</v>
      </c>
      <c r="B115" s="832" t="s">
        <v>2985</v>
      </c>
      <c r="C115" s="832" t="s">
        <v>2364</v>
      </c>
      <c r="D115" s="832" t="s">
        <v>3000</v>
      </c>
      <c r="E115" s="832" t="s">
        <v>2999</v>
      </c>
      <c r="F115" s="849"/>
      <c r="G115" s="849"/>
      <c r="H115" s="849"/>
      <c r="I115" s="849"/>
      <c r="J115" s="849">
        <v>1</v>
      </c>
      <c r="K115" s="849">
        <v>1601.95</v>
      </c>
      <c r="L115" s="849">
        <v>1</v>
      </c>
      <c r="M115" s="849">
        <v>1601.95</v>
      </c>
      <c r="N115" s="849"/>
      <c r="O115" s="849"/>
      <c r="P115" s="837"/>
      <c r="Q115" s="850"/>
    </row>
    <row r="116" spans="1:17" ht="14.4" customHeight="1" x14ac:dyDescent="0.3">
      <c r="A116" s="831" t="s">
        <v>2984</v>
      </c>
      <c r="B116" s="832" t="s">
        <v>2985</v>
      </c>
      <c r="C116" s="832" t="s">
        <v>2364</v>
      </c>
      <c r="D116" s="832" t="s">
        <v>3001</v>
      </c>
      <c r="E116" s="832" t="s">
        <v>3002</v>
      </c>
      <c r="F116" s="849"/>
      <c r="G116" s="849"/>
      <c r="H116" s="849"/>
      <c r="I116" s="849"/>
      <c r="J116" s="849">
        <v>2</v>
      </c>
      <c r="K116" s="849">
        <v>1878.28</v>
      </c>
      <c r="L116" s="849">
        <v>1</v>
      </c>
      <c r="M116" s="849">
        <v>939.14</v>
      </c>
      <c r="N116" s="849"/>
      <c r="O116" s="849"/>
      <c r="P116" s="837"/>
      <c r="Q116" s="850"/>
    </row>
    <row r="117" spans="1:17" ht="14.4" customHeight="1" x14ac:dyDescent="0.3">
      <c r="A117" s="831" t="s">
        <v>2984</v>
      </c>
      <c r="B117" s="832" t="s">
        <v>2985</v>
      </c>
      <c r="C117" s="832" t="s">
        <v>2364</v>
      </c>
      <c r="D117" s="832" t="s">
        <v>3003</v>
      </c>
      <c r="E117" s="832" t="s">
        <v>3004</v>
      </c>
      <c r="F117" s="849"/>
      <c r="G117" s="849"/>
      <c r="H117" s="849"/>
      <c r="I117" s="849"/>
      <c r="J117" s="849">
        <v>1</v>
      </c>
      <c r="K117" s="849">
        <v>15635.37</v>
      </c>
      <c r="L117" s="849">
        <v>1</v>
      </c>
      <c r="M117" s="849">
        <v>15635.37</v>
      </c>
      <c r="N117" s="849"/>
      <c r="O117" s="849"/>
      <c r="P117" s="837"/>
      <c r="Q117" s="850"/>
    </row>
    <row r="118" spans="1:17" ht="14.4" customHeight="1" x14ac:dyDescent="0.3">
      <c r="A118" s="831" t="s">
        <v>2984</v>
      </c>
      <c r="B118" s="832" t="s">
        <v>2985</v>
      </c>
      <c r="C118" s="832" t="s">
        <v>2364</v>
      </c>
      <c r="D118" s="832" t="s">
        <v>3005</v>
      </c>
      <c r="E118" s="832" t="s">
        <v>3006</v>
      </c>
      <c r="F118" s="849"/>
      <c r="G118" s="849"/>
      <c r="H118" s="849"/>
      <c r="I118" s="849"/>
      <c r="J118" s="849">
        <v>1</v>
      </c>
      <c r="K118" s="849">
        <v>11000.14</v>
      </c>
      <c r="L118" s="849">
        <v>1</v>
      </c>
      <c r="M118" s="849">
        <v>11000.14</v>
      </c>
      <c r="N118" s="849"/>
      <c r="O118" s="849"/>
      <c r="P118" s="837"/>
      <c r="Q118" s="850"/>
    </row>
    <row r="119" spans="1:17" ht="14.4" customHeight="1" x14ac:dyDescent="0.3">
      <c r="A119" s="831" t="s">
        <v>2984</v>
      </c>
      <c r="B119" s="832" t="s">
        <v>2985</v>
      </c>
      <c r="C119" s="832" t="s">
        <v>2364</v>
      </c>
      <c r="D119" s="832" t="s">
        <v>3007</v>
      </c>
      <c r="E119" s="832" t="s">
        <v>3008</v>
      </c>
      <c r="F119" s="849">
        <v>1</v>
      </c>
      <c r="G119" s="849">
        <v>3003.38</v>
      </c>
      <c r="H119" s="849"/>
      <c r="I119" s="849">
        <v>3003.38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2984</v>
      </c>
      <c r="B120" s="832" t="s">
        <v>2985</v>
      </c>
      <c r="C120" s="832" t="s">
        <v>2364</v>
      </c>
      <c r="D120" s="832" t="s">
        <v>3009</v>
      </c>
      <c r="E120" s="832" t="s">
        <v>3010</v>
      </c>
      <c r="F120" s="849"/>
      <c r="G120" s="849"/>
      <c r="H120" s="849"/>
      <c r="I120" s="849"/>
      <c r="J120" s="849">
        <v>1</v>
      </c>
      <c r="K120" s="849">
        <v>831.16</v>
      </c>
      <c r="L120" s="849">
        <v>1</v>
      </c>
      <c r="M120" s="849">
        <v>831.16</v>
      </c>
      <c r="N120" s="849"/>
      <c r="O120" s="849"/>
      <c r="P120" s="837"/>
      <c r="Q120" s="850"/>
    </row>
    <row r="121" spans="1:17" ht="14.4" customHeight="1" x14ac:dyDescent="0.3">
      <c r="A121" s="831" t="s">
        <v>2984</v>
      </c>
      <c r="B121" s="832" t="s">
        <v>2985</v>
      </c>
      <c r="C121" s="832" t="s">
        <v>2364</v>
      </c>
      <c r="D121" s="832" t="s">
        <v>3011</v>
      </c>
      <c r="E121" s="832" t="s">
        <v>3012</v>
      </c>
      <c r="F121" s="849"/>
      <c r="G121" s="849"/>
      <c r="H121" s="849"/>
      <c r="I121" s="849"/>
      <c r="J121" s="849">
        <v>1</v>
      </c>
      <c r="K121" s="849">
        <v>12294.26</v>
      </c>
      <c r="L121" s="849">
        <v>1</v>
      </c>
      <c r="M121" s="849">
        <v>12294.26</v>
      </c>
      <c r="N121" s="849"/>
      <c r="O121" s="849"/>
      <c r="P121" s="837"/>
      <c r="Q121" s="850"/>
    </row>
    <row r="122" spans="1:17" ht="14.4" customHeight="1" x14ac:dyDescent="0.3">
      <c r="A122" s="831" t="s">
        <v>2984</v>
      </c>
      <c r="B122" s="832" t="s">
        <v>2985</v>
      </c>
      <c r="C122" s="832" t="s">
        <v>2364</v>
      </c>
      <c r="D122" s="832" t="s">
        <v>3013</v>
      </c>
      <c r="E122" s="832" t="s">
        <v>3014</v>
      </c>
      <c r="F122" s="849"/>
      <c r="G122" s="849"/>
      <c r="H122" s="849"/>
      <c r="I122" s="849"/>
      <c r="J122" s="849">
        <v>1</v>
      </c>
      <c r="K122" s="849">
        <v>34960</v>
      </c>
      <c r="L122" s="849">
        <v>1</v>
      </c>
      <c r="M122" s="849">
        <v>34960</v>
      </c>
      <c r="N122" s="849"/>
      <c r="O122" s="849"/>
      <c r="P122" s="837"/>
      <c r="Q122" s="850"/>
    </row>
    <row r="123" spans="1:17" ht="14.4" customHeight="1" x14ac:dyDescent="0.3">
      <c r="A123" s="831" t="s">
        <v>2984</v>
      </c>
      <c r="B123" s="832" t="s">
        <v>2985</v>
      </c>
      <c r="C123" s="832" t="s">
        <v>2364</v>
      </c>
      <c r="D123" s="832" t="s">
        <v>3015</v>
      </c>
      <c r="E123" s="832" t="s">
        <v>3016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893.9</v>
      </c>
      <c r="P123" s="837"/>
      <c r="Q123" s="850">
        <v>893.9</v>
      </c>
    </row>
    <row r="124" spans="1:17" ht="14.4" customHeight="1" x14ac:dyDescent="0.3">
      <c r="A124" s="831" t="s">
        <v>2984</v>
      </c>
      <c r="B124" s="832" t="s">
        <v>2985</v>
      </c>
      <c r="C124" s="832" t="s">
        <v>2364</v>
      </c>
      <c r="D124" s="832" t="s">
        <v>3017</v>
      </c>
      <c r="E124" s="832" t="s">
        <v>3018</v>
      </c>
      <c r="F124" s="849"/>
      <c r="G124" s="849"/>
      <c r="H124" s="849"/>
      <c r="I124" s="849"/>
      <c r="J124" s="849">
        <v>1</v>
      </c>
      <c r="K124" s="849">
        <v>16831.689999999999</v>
      </c>
      <c r="L124" s="849">
        <v>1</v>
      </c>
      <c r="M124" s="849">
        <v>16831.689999999999</v>
      </c>
      <c r="N124" s="849"/>
      <c r="O124" s="849"/>
      <c r="P124" s="837"/>
      <c r="Q124" s="850"/>
    </row>
    <row r="125" spans="1:17" ht="14.4" customHeight="1" x14ac:dyDescent="0.3">
      <c r="A125" s="831" t="s">
        <v>2984</v>
      </c>
      <c r="B125" s="832" t="s">
        <v>2985</v>
      </c>
      <c r="C125" s="832" t="s">
        <v>2364</v>
      </c>
      <c r="D125" s="832" t="s">
        <v>3019</v>
      </c>
      <c r="E125" s="832" t="s">
        <v>3020</v>
      </c>
      <c r="F125" s="849"/>
      <c r="G125" s="849"/>
      <c r="H125" s="849"/>
      <c r="I125" s="849"/>
      <c r="J125" s="849">
        <v>1</v>
      </c>
      <c r="K125" s="849">
        <v>6095.39</v>
      </c>
      <c r="L125" s="849">
        <v>1</v>
      </c>
      <c r="M125" s="849">
        <v>6095.39</v>
      </c>
      <c r="N125" s="849"/>
      <c r="O125" s="849"/>
      <c r="P125" s="837"/>
      <c r="Q125" s="850"/>
    </row>
    <row r="126" spans="1:17" ht="14.4" customHeight="1" x14ac:dyDescent="0.3">
      <c r="A126" s="831" t="s">
        <v>2984</v>
      </c>
      <c r="B126" s="832" t="s">
        <v>2985</v>
      </c>
      <c r="C126" s="832" t="s">
        <v>2364</v>
      </c>
      <c r="D126" s="832" t="s">
        <v>3021</v>
      </c>
      <c r="E126" s="832" t="s">
        <v>3022</v>
      </c>
      <c r="F126" s="849"/>
      <c r="G126" s="849"/>
      <c r="H126" s="849"/>
      <c r="I126" s="849"/>
      <c r="J126" s="849">
        <v>1</v>
      </c>
      <c r="K126" s="849">
        <v>3990.39</v>
      </c>
      <c r="L126" s="849">
        <v>1</v>
      </c>
      <c r="M126" s="849">
        <v>3990.39</v>
      </c>
      <c r="N126" s="849"/>
      <c r="O126" s="849"/>
      <c r="P126" s="837"/>
      <c r="Q126" s="850"/>
    </row>
    <row r="127" spans="1:17" ht="14.4" customHeight="1" x14ac:dyDescent="0.3">
      <c r="A127" s="831" t="s">
        <v>2984</v>
      </c>
      <c r="B127" s="832" t="s">
        <v>2985</v>
      </c>
      <c r="C127" s="832" t="s">
        <v>2364</v>
      </c>
      <c r="D127" s="832" t="s">
        <v>3023</v>
      </c>
      <c r="E127" s="832" t="s">
        <v>3024</v>
      </c>
      <c r="F127" s="849"/>
      <c r="G127" s="849"/>
      <c r="H127" s="849"/>
      <c r="I127" s="849"/>
      <c r="J127" s="849">
        <v>1</v>
      </c>
      <c r="K127" s="849">
        <v>15675</v>
      </c>
      <c r="L127" s="849">
        <v>1</v>
      </c>
      <c r="M127" s="849">
        <v>15675</v>
      </c>
      <c r="N127" s="849"/>
      <c r="O127" s="849"/>
      <c r="P127" s="837"/>
      <c r="Q127" s="850"/>
    </row>
    <row r="128" spans="1:17" ht="14.4" customHeight="1" x14ac:dyDescent="0.3">
      <c r="A128" s="831" t="s">
        <v>2984</v>
      </c>
      <c r="B128" s="832" t="s">
        <v>2985</v>
      </c>
      <c r="C128" s="832" t="s">
        <v>2364</v>
      </c>
      <c r="D128" s="832" t="s">
        <v>3025</v>
      </c>
      <c r="E128" s="832" t="s">
        <v>3026</v>
      </c>
      <c r="F128" s="849">
        <v>1</v>
      </c>
      <c r="G128" s="849">
        <v>310</v>
      </c>
      <c r="H128" s="849"/>
      <c r="I128" s="849">
        <v>310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2984</v>
      </c>
      <c r="B129" s="832" t="s">
        <v>2985</v>
      </c>
      <c r="C129" s="832" t="s">
        <v>2154</v>
      </c>
      <c r="D129" s="832" t="s">
        <v>3027</v>
      </c>
      <c r="E129" s="832" t="s">
        <v>3028</v>
      </c>
      <c r="F129" s="849">
        <v>12</v>
      </c>
      <c r="G129" s="849">
        <v>2556</v>
      </c>
      <c r="H129" s="849">
        <v>1.0858113848768054</v>
      </c>
      <c r="I129" s="849">
        <v>213</v>
      </c>
      <c r="J129" s="849">
        <v>11</v>
      </c>
      <c r="K129" s="849">
        <v>2354</v>
      </c>
      <c r="L129" s="849">
        <v>1</v>
      </c>
      <c r="M129" s="849">
        <v>214</v>
      </c>
      <c r="N129" s="849">
        <v>6</v>
      </c>
      <c r="O129" s="849">
        <v>1290</v>
      </c>
      <c r="P129" s="837">
        <v>0.54800339847068824</v>
      </c>
      <c r="Q129" s="850">
        <v>215</v>
      </c>
    </row>
    <row r="130" spans="1:17" ht="14.4" customHeight="1" x14ac:dyDescent="0.3">
      <c r="A130" s="831" t="s">
        <v>2984</v>
      </c>
      <c r="B130" s="832" t="s">
        <v>2985</v>
      </c>
      <c r="C130" s="832" t="s">
        <v>2154</v>
      </c>
      <c r="D130" s="832" t="s">
        <v>3029</v>
      </c>
      <c r="E130" s="832" t="s">
        <v>3030</v>
      </c>
      <c r="F130" s="849"/>
      <c r="G130" s="849"/>
      <c r="H130" s="849"/>
      <c r="I130" s="849"/>
      <c r="J130" s="849">
        <v>2</v>
      </c>
      <c r="K130" s="849">
        <v>310</v>
      </c>
      <c r="L130" s="849">
        <v>1</v>
      </c>
      <c r="M130" s="849">
        <v>155</v>
      </c>
      <c r="N130" s="849"/>
      <c r="O130" s="849"/>
      <c r="P130" s="837"/>
      <c r="Q130" s="850"/>
    </row>
    <row r="131" spans="1:17" ht="14.4" customHeight="1" x14ac:dyDescent="0.3">
      <c r="A131" s="831" t="s">
        <v>2984</v>
      </c>
      <c r="B131" s="832" t="s">
        <v>2985</v>
      </c>
      <c r="C131" s="832" t="s">
        <v>2154</v>
      </c>
      <c r="D131" s="832" t="s">
        <v>3031</v>
      </c>
      <c r="E131" s="832" t="s">
        <v>3032</v>
      </c>
      <c r="F131" s="849">
        <v>2</v>
      </c>
      <c r="G131" s="849">
        <v>374</v>
      </c>
      <c r="H131" s="849">
        <v>2</v>
      </c>
      <c r="I131" s="849">
        <v>187</v>
      </c>
      <c r="J131" s="849">
        <v>1</v>
      </c>
      <c r="K131" s="849">
        <v>187</v>
      </c>
      <c r="L131" s="849">
        <v>1</v>
      </c>
      <c r="M131" s="849">
        <v>187</v>
      </c>
      <c r="N131" s="849"/>
      <c r="O131" s="849"/>
      <c r="P131" s="837"/>
      <c r="Q131" s="850"/>
    </row>
    <row r="132" spans="1:17" ht="14.4" customHeight="1" x14ac:dyDescent="0.3">
      <c r="A132" s="831" t="s">
        <v>2984</v>
      </c>
      <c r="B132" s="832" t="s">
        <v>2985</v>
      </c>
      <c r="C132" s="832" t="s">
        <v>2154</v>
      </c>
      <c r="D132" s="832" t="s">
        <v>3033</v>
      </c>
      <c r="E132" s="832" t="s">
        <v>3034</v>
      </c>
      <c r="F132" s="849">
        <v>1</v>
      </c>
      <c r="G132" s="849">
        <v>128</v>
      </c>
      <c r="H132" s="849"/>
      <c r="I132" s="849">
        <v>128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2984</v>
      </c>
      <c r="B133" s="832" t="s">
        <v>2985</v>
      </c>
      <c r="C133" s="832" t="s">
        <v>2154</v>
      </c>
      <c r="D133" s="832" t="s">
        <v>3035</v>
      </c>
      <c r="E133" s="832" t="s">
        <v>3036</v>
      </c>
      <c r="F133" s="849">
        <v>1</v>
      </c>
      <c r="G133" s="849">
        <v>223</v>
      </c>
      <c r="H133" s="849">
        <v>0.33184523809523808</v>
      </c>
      <c r="I133" s="849">
        <v>223</v>
      </c>
      <c r="J133" s="849">
        <v>3</v>
      </c>
      <c r="K133" s="849">
        <v>672</v>
      </c>
      <c r="L133" s="849">
        <v>1</v>
      </c>
      <c r="M133" s="849">
        <v>224</v>
      </c>
      <c r="N133" s="849">
        <v>2</v>
      </c>
      <c r="O133" s="849">
        <v>450</v>
      </c>
      <c r="P133" s="837">
        <v>0.6696428571428571</v>
      </c>
      <c r="Q133" s="850">
        <v>225</v>
      </c>
    </row>
    <row r="134" spans="1:17" ht="14.4" customHeight="1" x14ac:dyDescent="0.3">
      <c r="A134" s="831" t="s">
        <v>2984</v>
      </c>
      <c r="B134" s="832" t="s">
        <v>2985</v>
      </c>
      <c r="C134" s="832" t="s">
        <v>2154</v>
      </c>
      <c r="D134" s="832" t="s">
        <v>3037</v>
      </c>
      <c r="E134" s="832" t="s">
        <v>3038</v>
      </c>
      <c r="F134" s="849">
        <v>1</v>
      </c>
      <c r="G134" s="849">
        <v>223</v>
      </c>
      <c r="H134" s="849"/>
      <c r="I134" s="849">
        <v>223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2984</v>
      </c>
      <c r="B135" s="832" t="s">
        <v>2985</v>
      </c>
      <c r="C135" s="832" t="s">
        <v>2154</v>
      </c>
      <c r="D135" s="832" t="s">
        <v>3039</v>
      </c>
      <c r="E135" s="832" t="s">
        <v>3040</v>
      </c>
      <c r="F135" s="849"/>
      <c r="G135" s="849"/>
      <c r="H135" s="849"/>
      <c r="I135" s="849"/>
      <c r="J135" s="849">
        <v>2</v>
      </c>
      <c r="K135" s="849">
        <v>452</v>
      </c>
      <c r="L135" s="849">
        <v>1</v>
      </c>
      <c r="M135" s="849">
        <v>226</v>
      </c>
      <c r="N135" s="849"/>
      <c r="O135" s="849"/>
      <c r="P135" s="837"/>
      <c r="Q135" s="850"/>
    </row>
    <row r="136" spans="1:17" ht="14.4" customHeight="1" x14ac:dyDescent="0.3">
      <c r="A136" s="831" t="s">
        <v>2984</v>
      </c>
      <c r="B136" s="832" t="s">
        <v>2985</v>
      </c>
      <c r="C136" s="832" t="s">
        <v>2154</v>
      </c>
      <c r="D136" s="832" t="s">
        <v>3041</v>
      </c>
      <c r="E136" s="832" t="s">
        <v>3042</v>
      </c>
      <c r="F136" s="849">
        <v>1</v>
      </c>
      <c r="G136" s="849">
        <v>626</v>
      </c>
      <c r="H136" s="849"/>
      <c r="I136" s="849">
        <v>626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" customHeight="1" x14ac:dyDescent="0.3">
      <c r="A137" s="831" t="s">
        <v>2984</v>
      </c>
      <c r="B137" s="832" t="s">
        <v>2985</v>
      </c>
      <c r="C137" s="832" t="s">
        <v>2154</v>
      </c>
      <c r="D137" s="832" t="s">
        <v>3043</v>
      </c>
      <c r="E137" s="832" t="s">
        <v>3044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354</v>
      </c>
      <c r="P137" s="837"/>
      <c r="Q137" s="850">
        <v>354</v>
      </c>
    </row>
    <row r="138" spans="1:17" ht="14.4" customHeight="1" x14ac:dyDescent="0.3">
      <c r="A138" s="831" t="s">
        <v>2984</v>
      </c>
      <c r="B138" s="832" t="s">
        <v>2985</v>
      </c>
      <c r="C138" s="832" t="s">
        <v>2154</v>
      </c>
      <c r="D138" s="832" t="s">
        <v>3045</v>
      </c>
      <c r="E138" s="832" t="s">
        <v>3046</v>
      </c>
      <c r="F138" s="849"/>
      <c r="G138" s="849"/>
      <c r="H138" s="849"/>
      <c r="I138" s="849"/>
      <c r="J138" s="849">
        <v>1</v>
      </c>
      <c r="K138" s="849">
        <v>4166</v>
      </c>
      <c r="L138" s="849">
        <v>1</v>
      </c>
      <c r="M138" s="849">
        <v>4166</v>
      </c>
      <c r="N138" s="849"/>
      <c r="O138" s="849"/>
      <c r="P138" s="837"/>
      <c r="Q138" s="850"/>
    </row>
    <row r="139" spans="1:17" ht="14.4" customHeight="1" x14ac:dyDescent="0.3">
      <c r="A139" s="831" t="s">
        <v>2984</v>
      </c>
      <c r="B139" s="832" t="s">
        <v>2985</v>
      </c>
      <c r="C139" s="832" t="s">
        <v>2154</v>
      </c>
      <c r="D139" s="832" t="s">
        <v>3047</v>
      </c>
      <c r="E139" s="832" t="s">
        <v>3048</v>
      </c>
      <c r="F139" s="849"/>
      <c r="G139" s="849"/>
      <c r="H139" s="849"/>
      <c r="I139" s="849"/>
      <c r="J139" s="849">
        <v>2</v>
      </c>
      <c r="K139" s="849">
        <v>7724</v>
      </c>
      <c r="L139" s="849">
        <v>1</v>
      </c>
      <c r="M139" s="849">
        <v>3862</v>
      </c>
      <c r="N139" s="849"/>
      <c r="O139" s="849"/>
      <c r="P139" s="837"/>
      <c r="Q139" s="850"/>
    </row>
    <row r="140" spans="1:17" ht="14.4" customHeight="1" x14ac:dyDescent="0.3">
      <c r="A140" s="831" t="s">
        <v>2984</v>
      </c>
      <c r="B140" s="832" t="s">
        <v>2985</v>
      </c>
      <c r="C140" s="832" t="s">
        <v>2154</v>
      </c>
      <c r="D140" s="832" t="s">
        <v>3049</v>
      </c>
      <c r="E140" s="832" t="s">
        <v>3050</v>
      </c>
      <c r="F140" s="849">
        <v>1</v>
      </c>
      <c r="G140" s="849">
        <v>801</v>
      </c>
      <c r="H140" s="849"/>
      <c r="I140" s="849">
        <v>801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" customHeight="1" x14ac:dyDescent="0.3">
      <c r="A141" s="831" t="s">
        <v>2984</v>
      </c>
      <c r="B141" s="832" t="s">
        <v>2985</v>
      </c>
      <c r="C141" s="832" t="s">
        <v>2154</v>
      </c>
      <c r="D141" s="832" t="s">
        <v>3051</v>
      </c>
      <c r="E141" s="832" t="s">
        <v>3052</v>
      </c>
      <c r="F141" s="849">
        <v>14</v>
      </c>
      <c r="G141" s="849">
        <v>2478</v>
      </c>
      <c r="H141" s="849">
        <v>0.29619890031078172</v>
      </c>
      <c r="I141" s="849">
        <v>177</v>
      </c>
      <c r="J141" s="849">
        <v>47</v>
      </c>
      <c r="K141" s="849">
        <v>8366</v>
      </c>
      <c r="L141" s="849">
        <v>1</v>
      </c>
      <c r="M141" s="849">
        <v>178</v>
      </c>
      <c r="N141" s="849">
        <v>17</v>
      </c>
      <c r="O141" s="849">
        <v>3043</v>
      </c>
      <c r="P141" s="837">
        <v>0.36373416208462828</v>
      </c>
      <c r="Q141" s="850">
        <v>179</v>
      </c>
    </row>
    <row r="142" spans="1:17" ht="14.4" customHeight="1" x14ac:dyDescent="0.3">
      <c r="A142" s="831" t="s">
        <v>2984</v>
      </c>
      <c r="B142" s="832" t="s">
        <v>2985</v>
      </c>
      <c r="C142" s="832" t="s">
        <v>2154</v>
      </c>
      <c r="D142" s="832" t="s">
        <v>3053</v>
      </c>
      <c r="E142" s="832" t="s">
        <v>3054</v>
      </c>
      <c r="F142" s="849">
        <v>6</v>
      </c>
      <c r="G142" s="849">
        <v>12294</v>
      </c>
      <c r="H142" s="849">
        <v>0.49975609756097561</v>
      </c>
      <c r="I142" s="849">
        <v>2049</v>
      </c>
      <c r="J142" s="849">
        <v>12</v>
      </c>
      <c r="K142" s="849">
        <v>24600</v>
      </c>
      <c r="L142" s="849">
        <v>1</v>
      </c>
      <c r="M142" s="849">
        <v>2050</v>
      </c>
      <c r="N142" s="849">
        <v>8</v>
      </c>
      <c r="O142" s="849">
        <v>16424</v>
      </c>
      <c r="P142" s="837">
        <v>0.66764227642276419</v>
      </c>
      <c r="Q142" s="850">
        <v>2053</v>
      </c>
    </row>
    <row r="143" spans="1:17" ht="14.4" customHeight="1" x14ac:dyDescent="0.3">
      <c r="A143" s="831" t="s">
        <v>2984</v>
      </c>
      <c r="B143" s="832" t="s">
        <v>2985</v>
      </c>
      <c r="C143" s="832" t="s">
        <v>2154</v>
      </c>
      <c r="D143" s="832" t="s">
        <v>3055</v>
      </c>
      <c r="E143" s="832" t="s">
        <v>3056</v>
      </c>
      <c r="F143" s="849">
        <v>1</v>
      </c>
      <c r="G143" s="849">
        <v>155</v>
      </c>
      <c r="H143" s="849">
        <v>0.33333333333333331</v>
      </c>
      <c r="I143" s="849">
        <v>155</v>
      </c>
      <c r="J143" s="849">
        <v>3</v>
      </c>
      <c r="K143" s="849">
        <v>465</v>
      </c>
      <c r="L143" s="849">
        <v>1</v>
      </c>
      <c r="M143" s="849">
        <v>155</v>
      </c>
      <c r="N143" s="849">
        <v>2</v>
      </c>
      <c r="O143" s="849">
        <v>312</v>
      </c>
      <c r="P143" s="837">
        <v>0.67096774193548392</v>
      </c>
      <c r="Q143" s="850">
        <v>156</v>
      </c>
    </row>
    <row r="144" spans="1:17" ht="14.4" customHeight="1" x14ac:dyDescent="0.3">
      <c r="A144" s="831" t="s">
        <v>2984</v>
      </c>
      <c r="B144" s="832" t="s">
        <v>2985</v>
      </c>
      <c r="C144" s="832" t="s">
        <v>2154</v>
      </c>
      <c r="D144" s="832" t="s">
        <v>3057</v>
      </c>
      <c r="E144" s="832" t="s">
        <v>3058</v>
      </c>
      <c r="F144" s="849"/>
      <c r="G144" s="849"/>
      <c r="H144" s="849"/>
      <c r="I144" s="849"/>
      <c r="J144" s="849"/>
      <c r="K144" s="849"/>
      <c r="L144" s="849"/>
      <c r="M144" s="849"/>
      <c r="N144" s="849">
        <v>2</v>
      </c>
      <c r="O144" s="849">
        <v>402</v>
      </c>
      <c r="P144" s="837"/>
      <c r="Q144" s="850">
        <v>201</v>
      </c>
    </row>
    <row r="145" spans="1:17" ht="14.4" customHeight="1" x14ac:dyDescent="0.3">
      <c r="A145" s="831" t="s">
        <v>2984</v>
      </c>
      <c r="B145" s="832" t="s">
        <v>2985</v>
      </c>
      <c r="C145" s="832" t="s">
        <v>2154</v>
      </c>
      <c r="D145" s="832" t="s">
        <v>3059</v>
      </c>
      <c r="E145" s="832" t="s">
        <v>3060</v>
      </c>
      <c r="F145" s="849">
        <v>1</v>
      </c>
      <c r="G145" s="849">
        <v>426</v>
      </c>
      <c r="H145" s="849"/>
      <c r="I145" s="849">
        <v>426</v>
      </c>
      <c r="J145" s="849"/>
      <c r="K145" s="849"/>
      <c r="L145" s="849"/>
      <c r="M145" s="849"/>
      <c r="N145" s="849"/>
      <c r="O145" s="849"/>
      <c r="P145" s="837"/>
      <c r="Q145" s="850"/>
    </row>
    <row r="146" spans="1:17" ht="14.4" customHeight="1" x14ac:dyDescent="0.3">
      <c r="A146" s="831" t="s">
        <v>2984</v>
      </c>
      <c r="B146" s="832" t="s">
        <v>2985</v>
      </c>
      <c r="C146" s="832" t="s">
        <v>2154</v>
      </c>
      <c r="D146" s="832" t="s">
        <v>3061</v>
      </c>
      <c r="E146" s="832" t="s">
        <v>3062</v>
      </c>
      <c r="F146" s="849">
        <v>5</v>
      </c>
      <c r="G146" s="849">
        <v>815</v>
      </c>
      <c r="H146" s="849">
        <v>2.5</v>
      </c>
      <c r="I146" s="849">
        <v>163</v>
      </c>
      <c r="J146" s="849">
        <v>2</v>
      </c>
      <c r="K146" s="849">
        <v>326</v>
      </c>
      <c r="L146" s="849">
        <v>1</v>
      </c>
      <c r="M146" s="849">
        <v>163</v>
      </c>
      <c r="N146" s="849">
        <v>2</v>
      </c>
      <c r="O146" s="849">
        <v>328</v>
      </c>
      <c r="P146" s="837">
        <v>1.0061349693251533</v>
      </c>
      <c r="Q146" s="850">
        <v>164</v>
      </c>
    </row>
    <row r="147" spans="1:17" ht="14.4" customHeight="1" x14ac:dyDescent="0.3">
      <c r="A147" s="831" t="s">
        <v>2984</v>
      </c>
      <c r="B147" s="832" t="s">
        <v>2985</v>
      </c>
      <c r="C147" s="832" t="s">
        <v>2154</v>
      </c>
      <c r="D147" s="832" t="s">
        <v>3063</v>
      </c>
      <c r="E147" s="832" t="s">
        <v>3064</v>
      </c>
      <c r="F147" s="849">
        <v>12</v>
      </c>
      <c r="G147" s="849">
        <v>25860</v>
      </c>
      <c r="H147" s="849">
        <v>0.74965213358070504</v>
      </c>
      <c r="I147" s="849">
        <v>2155</v>
      </c>
      <c r="J147" s="849">
        <v>16</v>
      </c>
      <c r="K147" s="849">
        <v>34496</v>
      </c>
      <c r="L147" s="849">
        <v>1</v>
      </c>
      <c r="M147" s="849">
        <v>2156</v>
      </c>
      <c r="N147" s="849">
        <v>10</v>
      </c>
      <c r="O147" s="849">
        <v>21590</v>
      </c>
      <c r="P147" s="837">
        <v>0.62586966604823746</v>
      </c>
      <c r="Q147" s="850">
        <v>2159</v>
      </c>
    </row>
    <row r="148" spans="1:17" ht="14.4" customHeight="1" x14ac:dyDescent="0.3">
      <c r="A148" s="831" t="s">
        <v>2984</v>
      </c>
      <c r="B148" s="832" t="s">
        <v>2985</v>
      </c>
      <c r="C148" s="832" t="s">
        <v>2154</v>
      </c>
      <c r="D148" s="832" t="s">
        <v>3065</v>
      </c>
      <c r="E148" s="832" t="s">
        <v>3048</v>
      </c>
      <c r="F148" s="849"/>
      <c r="G148" s="849"/>
      <c r="H148" s="849"/>
      <c r="I148" s="849"/>
      <c r="J148" s="849">
        <v>2</v>
      </c>
      <c r="K148" s="849">
        <v>3778</v>
      </c>
      <c r="L148" s="849">
        <v>1</v>
      </c>
      <c r="M148" s="849">
        <v>1889</v>
      </c>
      <c r="N148" s="849"/>
      <c r="O148" s="849"/>
      <c r="P148" s="837"/>
      <c r="Q148" s="850"/>
    </row>
    <row r="149" spans="1:17" ht="14.4" customHeight="1" x14ac:dyDescent="0.3">
      <c r="A149" s="831" t="s">
        <v>2984</v>
      </c>
      <c r="B149" s="832" t="s">
        <v>2985</v>
      </c>
      <c r="C149" s="832" t="s">
        <v>2154</v>
      </c>
      <c r="D149" s="832" t="s">
        <v>3066</v>
      </c>
      <c r="E149" s="832" t="s">
        <v>3067</v>
      </c>
      <c r="F149" s="849"/>
      <c r="G149" s="849"/>
      <c r="H149" s="849"/>
      <c r="I149" s="849"/>
      <c r="J149" s="849">
        <v>1</v>
      </c>
      <c r="K149" s="849">
        <v>8462</v>
      </c>
      <c r="L149" s="849">
        <v>1</v>
      </c>
      <c r="M149" s="849">
        <v>8462</v>
      </c>
      <c r="N149" s="849"/>
      <c r="O149" s="849"/>
      <c r="P149" s="837"/>
      <c r="Q149" s="850"/>
    </row>
    <row r="150" spans="1:17" ht="14.4" customHeight="1" x14ac:dyDescent="0.3">
      <c r="A150" s="831" t="s">
        <v>3068</v>
      </c>
      <c r="B150" s="832" t="s">
        <v>3069</v>
      </c>
      <c r="C150" s="832" t="s">
        <v>2154</v>
      </c>
      <c r="D150" s="832" t="s">
        <v>3070</v>
      </c>
      <c r="E150" s="832" t="s">
        <v>3071</v>
      </c>
      <c r="F150" s="849">
        <v>8</v>
      </c>
      <c r="G150" s="849">
        <v>1688</v>
      </c>
      <c r="H150" s="849">
        <v>0.79622641509433967</v>
      </c>
      <c r="I150" s="849">
        <v>211</v>
      </c>
      <c r="J150" s="849">
        <v>10</v>
      </c>
      <c r="K150" s="849">
        <v>2120</v>
      </c>
      <c r="L150" s="849">
        <v>1</v>
      </c>
      <c r="M150" s="849">
        <v>212</v>
      </c>
      <c r="N150" s="849">
        <v>6</v>
      </c>
      <c r="O150" s="849">
        <v>1278</v>
      </c>
      <c r="P150" s="837">
        <v>0.60283018867924532</v>
      </c>
      <c r="Q150" s="850">
        <v>213</v>
      </c>
    </row>
    <row r="151" spans="1:17" ht="14.4" customHeight="1" x14ac:dyDescent="0.3">
      <c r="A151" s="831" t="s">
        <v>3068</v>
      </c>
      <c r="B151" s="832" t="s">
        <v>3069</v>
      </c>
      <c r="C151" s="832" t="s">
        <v>2154</v>
      </c>
      <c r="D151" s="832" t="s">
        <v>3072</v>
      </c>
      <c r="E151" s="832" t="s">
        <v>3073</v>
      </c>
      <c r="F151" s="849">
        <v>53</v>
      </c>
      <c r="G151" s="849">
        <v>15953</v>
      </c>
      <c r="H151" s="849">
        <v>0.9604455147501505</v>
      </c>
      <c r="I151" s="849">
        <v>301</v>
      </c>
      <c r="J151" s="849">
        <v>55</v>
      </c>
      <c r="K151" s="849">
        <v>16610</v>
      </c>
      <c r="L151" s="849">
        <v>1</v>
      </c>
      <c r="M151" s="849">
        <v>302</v>
      </c>
      <c r="N151" s="849"/>
      <c r="O151" s="849"/>
      <c r="P151" s="837"/>
      <c r="Q151" s="850"/>
    </row>
    <row r="152" spans="1:17" ht="14.4" customHeight="1" x14ac:dyDescent="0.3">
      <c r="A152" s="831" t="s">
        <v>3068</v>
      </c>
      <c r="B152" s="832" t="s">
        <v>3069</v>
      </c>
      <c r="C152" s="832" t="s">
        <v>2154</v>
      </c>
      <c r="D152" s="832" t="s">
        <v>3074</v>
      </c>
      <c r="E152" s="832" t="s">
        <v>3075</v>
      </c>
      <c r="F152" s="849">
        <v>20</v>
      </c>
      <c r="G152" s="849">
        <v>2740</v>
      </c>
      <c r="H152" s="849">
        <v>0.83333333333333337</v>
      </c>
      <c r="I152" s="849">
        <v>137</v>
      </c>
      <c r="J152" s="849">
        <v>24</v>
      </c>
      <c r="K152" s="849">
        <v>3288</v>
      </c>
      <c r="L152" s="849">
        <v>1</v>
      </c>
      <c r="M152" s="849">
        <v>137</v>
      </c>
      <c r="N152" s="849">
        <v>20</v>
      </c>
      <c r="O152" s="849">
        <v>2760</v>
      </c>
      <c r="P152" s="837">
        <v>0.83941605839416056</v>
      </c>
      <c r="Q152" s="850">
        <v>138</v>
      </c>
    </row>
    <row r="153" spans="1:17" ht="14.4" customHeight="1" x14ac:dyDescent="0.3">
      <c r="A153" s="831" t="s">
        <v>3068</v>
      </c>
      <c r="B153" s="832" t="s">
        <v>3069</v>
      </c>
      <c r="C153" s="832" t="s">
        <v>2154</v>
      </c>
      <c r="D153" s="832" t="s">
        <v>3076</v>
      </c>
      <c r="E153" s="832" t="s">
        <v>3077</v>
      </c>
      <c r="F153" s="849"/>
      <c r="G153" s="849"/>
      <c r="H153" s="849"/>
      <c r="I153" s="849"/>
      <c r="J153" s="849">
        <v>1</v>
      </c>
      <c r="K153" s="849">
        <v>640</v>
      </c>
      <c r="L153" s="849">
        <v>1</v>
      </c>
      <c r="M153" s="849">
        <v>640</v>
      </c>
      <c r="N153" s="849"/>
      <c r="O153" s="849"/>
      <c r="P153" s="837"/>
      <c r="Q153" s="850"/>
    </row>
    <row r="154" spans="1:17" ht="14.4" customHeight="1" x14ac:dyDescent="0.3">
      <c r="A154" s="831" t="s">
        <v>3068</v>
      </c>
      <c r="B154" s="832" t="s">
        <v>3069</v>
      </c>
      <c r="C154" s="832" t="s">
        <v>2154</v>
      </c>
      <c r="D154" s="832" t="s">
        <v>3078</v>
      </c>
      <c r="E154" s="832" t="s">
        <v>3079</v>
      </c>
      <c r="F154" s="849">
        <v>2</v>
      </c>
      <c r="G154" s="849">
        <v>346</v>
      </c>
      <c r="H154" s="849">
        <v>0.66283524904214564</v>
      </c>
      <c r="I154" s="849">
        <v>173</v>
      </c>
      <c r="J154" s="849">
        <v>3</v>
      </c>
      <c r="K154" s="849">
        <v>522</v>
      </c>
      <c r="L154" s="849">
        <v>1</v>
      </c>
      <c r="M154" s="849">
        <v>174</v>
      </c>
      <c r="N154" s="849"/>
      <c r="O154" s="849"/>
      <c r="P154" s="837"/>
      <c r="Q154" s="850"/>
    </row>
    <row r="155" spans="1:17" ht="14.4" customHeight="1" x14ac:dyDescent="0.3">
      <c r="A155" s="831" t="s">
        <v>3068</v>
      </c>
      <c r="B155" s="832" t="s">
        <v>3069</v>
      </c>
      <c r="C155" s="832" t="s">
        <v>2154</v>
      </c>
      <c r="D155" s="832" t="s">
        <v>3080</v>
      </c>
      <c r="E155" s="832" t="s">
        <v>3081</v>
      </c>
      <c r="F155" s="849"/>
      <c r="G155" s="849"/>
      <c r="H155" s="849"/>
      <c r="I155" s="849"/>
      <c r="J155" s="849">
        <v>2</v>
      </c>
      <c r="K155" s="849">
        <v>548</v>
      </c>
      <c r="L155" s="849">
        <v>1</v>
      </c>
      <c r="M155" s="849">
        <v>274</v>
      </c>
      <c r="N155" s="849">
        <v>2</v>
      </c>
      <c r="O155" s="849">
        <v>554</v>
      </c>
      <c r="P155" s="837">
        <v>1.0109489051094891</v>
      </c>
      <c r="Q155" s="850">
        <v>277</v>
      </c>
    </row>
    <row r="156" spans="1:17" ht="14.4" customHeight="1" x14ac:dyDescent="0.3">
      <c r="A156" s="831" t="s">
        <v>3068</v>
      </c>
      <c r="B156" s="832" t="s">
        <v>3069</v>
      </c>
      <c r="C156" s="832" t="s">
        <v>2154</v>
      </c>
      <c r="D156" s="832" t="s">
        <v>3082</v>
      </c>
      <c r="E156" s="832" t="s">
        <v>3083</v>
      </c>
      <c r="F156" s="849">
        <v>2</v>
      </c>
      <c r="G156" s="849">
        <v>284</v>
      </c>
      <c r="H156" s="849">
        <v>1</v>
      </c>
      <c r="I156" s="849">
        <v>142</v>
      </c>
      <c r="J156" s="849">
        <v>2</v>
      </c>
      <c r="K156" s="849">
        <v>284</v>
      </c>
      <c r="L156" s="849">
        <v>1</v>
      </c>
      <c r="M156" s="849">
        <v>142</v>
      </c>
      <c r="N156" s="849">
        <v>2</v>
      </c>
      <c r="O156" s="849">
        <v>282</v>
      </c>
      <c r="P156" s="837">
        <v>0.99295774647887325</v>
      </c>
      <c r="Q156" s="850">
        <v>141</v>
      </c>
    </row>
    <row r="157" spans="1:17" ht="14.4" customHeight="1" x14ac:dyDescent="0.3">
      <c r="A157" s="831" t="s">
        <v>3068</v>
      </c>
      <c r="B157" s="832" t="s">
        <v>3069</v>
      </c>
      <c r="C157" s="832" t="s">
        <v>2154</v>
      </c>
      <c r="D157" s="832" t="s">
        <v>3084</v>
      </c>
      <c r="E157" s="832" t="s">
        <v>3083</v>
      </c>
      <c r="F157" s="849">
        <v>20</v>
      </c>
      <c r="G157" s="849">
        <v>1560</v>
      </c>
      <c r="H157" s="849">
        <v>0.83333333333333337</v>
      </c>
      <c r="I157" s="849">
        <v>78</v>
      </c>
      <c r="J157" s="849">
        <v>24</v>
      </c>
      <c r="K157" s="849">
        <v>1872</v>
      </c>
      <c r="L157" s="849">
        <v>1</v>
      </c>
      <c r="M157" s="849">
        <v>78</v>
      </c>
      <c r="N157" s="849">
        <v>20</v>
      </c>
      <c r="O157" s="849">
        <v>1580</v>
      </c>
      <c r="P157" s="837">
        <v>0.84401709401709402</v>
      </c>
      <c r="Q157" s="850">
        <v>79</v>
      </c>
    </row>
    <row r="158" spans="1:17" ht="14.4" customHeight="1" x14ac:dyDescent="0.3">
      <c r="A158" s="831" t="s">
        <v>3068</v>
      </c>
      <c r="B158" s="832" t="s">
        <v>3069</v>
      </c>
      <c r="C158" s="832" t="s">
        <v>2154</v>
      </c>
      <c r="D158" s="832" t="s">
        <v>3085</v>
      </c>
      <c r="E158" s="832" t="s">
        <v>3086</v>
      </c>
      <c r="F158" s="849">
        <v>2</v>
      </c>
      <c r="G158" s="849">
        <v>628</v>
      </c>
      <c r="H158" s="849">
        <v>1</v>
      </c>
      <c r="I158" s="849">
        <v>314</v>
      </c>
      <c r="J158" s="849">
        <v>2</v>
      </c>
      <c r="K158" s="849">
        <v>628</v>
      </c>
      <c r="L158" s="849">
        <v>1</v>
      </c>
      <c r="M158" s="849">
        <v>314</v>
      </c>
      <c r="N158" s="849">
        <v>2</v>
      </c>
      <c r="O158" s="849">
        <v>632</v>
      </c>
      <c r="P158" s="837">
        <v>1.0063694267515924</v>
      </c>
      <c r="Q158" s="850">
        <v>316</v>
      </c>
    </row>
    <row r="159" spans="1:17" ht="14.4" customHeight="1" x14ac:dyDescent="0.3">
      <c r="A159" s="831" t="s">
        <v>3068</v>
      </c>
      <c r="B159" s="832" t="s">
        <v>3069</v>
      </c>
      <c r="C159" s="832" t="s">
        <v>2154</v>
      </c>
      <c r="D159" s="832" t="s">
        <v>3087</v>
      </c>
      <c r="E159" s="832" t="s">
        <v>3088</v>
      </c>
      <c r="F159" s="849">
        <v>25</v>
      </c>
      <c r="G159" s="849">
        <v>4075</v>
      </c>
      <c r="H159" s="849">
        <v>0.8928571428571429</v>
      </c>
      <c r="I159" s="849">
        <v>163</v>
      </c>
      <c r="J159" s="849">
        <v>28</v>
      </c>
      <c r="K159" s="849">
        <v>4564</v>
      </c>
      <c r="L159" s="849">
        <v>1</v>
      </c>
      <c r="M159" s="849">
        <v>163</v>
      </c>
      <c r="N159" s="849">
        <v>22</v>
      </c>
      <c r="O159" s="849">
        <v>3630</v>
      </c>
      <c r="P159" s="837">
        <v>0.7953549517966696</v>
      </c>
      <c r="Q159" s="850">
        <v>165</v>
      </c>
    </row>
    <row r="160" spans="1:17" ht="14.4" customHeight="1" x14ac:dyDescent="0.3">
      <c r="A160" s="831" t="s">
        <v>3068</v>
      </c>
      <c r="B160" s="832" t="s">
        <v>3069</v>
      </c>
      <c r="C160" s="832" t="s">
        <v>2154</v>
      </c>
      <c r="D160" s="832" t="s">
        <v>3089</v>
      </c>
      <c r="E160" s="832" t="s">
        <v>3071</v>
      </c>
      <c r="F160" s="849">
        <v>44</v>
      </c>
      <c r="G160" s="849">
        <v>3168</v>
      </c>
      <c r="H160" s="849">
        <v>0.75862068965517238</v>
      </c>
      <c r="I160" s="849">
        <v>72</v>
      </c>
      <c r="J160" s="849">
        <v>58</v>
      </c>
      <c r="K160" s="849">
        <v>4176</v>
      </c>
      <c r="L160" s="849">
        <v>1</v>
      </c>
      <c r="M160" s="849">
        <v>72</v>
      </c>
      <c r="N160" s="849">
        <v>39</v>
      </c>
      <c r="O160" s="849">
        <v>2886</v>
      </c>
      <c r="P160" s="837">
        <v>0.69109195402298851</v>
      </c>
      <c r="Q160" s="850">
        <v>74</v>
      </c>
    </row>
    <row r="161" spans="1:17" ht="14.4" customHeight="1" x14ac:dyDescent="0.3">
      <c r="A161" s="831" t="s">
        <v>3068</v>
      </c>
      <c r="B161" s="832" t="s">
        <v>3069</v>
      </c>
      <c r="C161" s="832" t="s">
        <v>2154</v>
      </c>
      <c r="D161" s="832" t="s">
        <v>3090</v>
      </c>
      <c r="E161" s="832" t="s">
        <v>3091</v>
      </c>
      <c r="F161" s="849">
        <v>1</v>
      </c>
      <c r="G161" s="849">
        <v>1211</v>
      </c>
      <c r="H161" s="849">
        <v>0.33305830583058305</v>
      </c>
      <c r="I161" s="849">
        <v>1211</v>
      </c>
      <c r="J161" s="849">
        <v>3</v>
      </c>
      <c r="K161" s="849">
        <v>3636</v>
      </c>
      <c r="L161" s="849">
        <v>1</v>
      </c>
      <c r="M161" s="849">
        <v>1212</v>
      </c>
      <c r="N161" s="849"/>
      <c r="O161" s="849"/>
      <c r="P161" s="837"/>
      <c r="Q161" s="850"/>
    </row>
    <row r="162" spans="1:17" ht="14.4" customHeight="1" x14ac:dyDescent="0.3">
      <c r="A162" s="831" t="s">
        <v>3068</v>
      </c>
      <c r="B162" s="832" t="s">
        <v>3069</v>
      </c>
      <c r="C162" s="832" t="s">
        <v>2154</v>
      </c>
      <c r="D162" s="832" t="s">
        <v>3092</v>
      </c>
      <c r="E162" s="832" t="s">
        <v>3093</v>
      </c>
      <c r="F162" s="849">
        <v>2</v>
      </c>
      <c r="G162" s="849">
        <v>228</v>
      </c>
      <c r="H162" s="849">
        <v>0.99130434782608701</v>
      </c>
      <c r="I162" s="849">
        <v>114</v>
      </c>
      <c r="J162" s="849">
        <v>2</v>
      </c>
      <c r="K162" s="849">
        <v>230</v>
      </c>
      <c r="L162" s="849">
        <v>1</v>
      </c>
      <c r="M162" s="849">
        <v>115</v>
      </c>
      <c r="N162" s="849"/>
      <c r="O162" s="849"/>
      <c r="P162" s="837"/>
      <c r="Q162" s="850"/>
    </row>
    <row r="163" spans="1:17" ht="14.4" customHeight="1" x14ac:dyDescent="0.3">
      <c r="A163" s="831" t="s">
        <v>3094</v>
      </c>
      <c r="B163" s="832" t="s">
        <v>3095</v>
      </c>
      <c r="C163" s="832" t="s">
        <v>2154</v>
      </c>
      <c r="D163" s="832" t="s">
        <v>3096</v>
      </c>
      <c r="E163" s="832" t="s">
        <v>3097</v>
      </c>
      <c r="F163" s="849">
        <v>106</v>
      </c>
      <c r="G163" s="849">
        <v>6148</v>
      </c>
      <c r="H163" s="849">
        <v>0.80916030534351147</v>
      </c>
      <c r="I163" s="849">
        <v>58</v>
      </c>
      <c r="J163" s="849">
        <v>131</v>
      </c>
      <c r="K163" s="849">
        <v>7598</v>
      </c>
      <c r="L163" s="849">
        <v>1</v>
      </c>
      <c r="M163" s="849">
        <v>58</v>
      </c>
      <c r="N163" s="849">
        <v>181</v>
      </c>
      <c r="O163" s="849">
        <v>10679</v>
      </c>
      <c r="P163" s="837">
        <v>1.4055014477494077</v>
      </c>
      <c r="Q163" s="850">
        <v>59</v>
      </c>
    </row>
    <row r="164" spans="1:17" ht="14.4" customHeight="1" x14ac:dyDescent="0.3">
      <c r="A164" s="831" t="s">
        <v>3094</v>
      </c>
      <c r="B164" s="832" t="s">
        <v>3095</v>
      </c>
      <c r="C164" s="832" t="s">
        <v>2154</v>
      </c>
      <c r="D164" s="832" t="s">
        <v>3098</v>
      </c>
      <c r="E164" s="832" t="s">
        <v>3099</v>
      </c>
      <c r="F164" s="849">
        <v>43</v>
      </c>
      <c r="G164" s="849">
        <v>5633</v>
      </c>
      <c r="H164" s="849">
        <v>0.73576280041797282</v>
      </c>
      <c r="I164" s="849">
        <v>131</v>
      </c>
      <c r="J164" s="849">
        <v>58</v>
      </c>
      <c r="K164" s="849">
        <v>7656</v>
      </c>
      <c r="L164" s="849">
        <v>1</v>
      </c>
      <c r="M164" s="849">
        <v>132</v>
      </c>
      <c r="N164" s="849">
        <v>57</v>
      </c>
      <c r="O164" s="849">
        <v>7524</v>
      </c>
      <c r="P164" s="837">
        <v>0.98275862068965514</v>
      </c>
      <c r="Q164" s="850">
        <v>132</v>
      </c>
    </row>
    <row r="165" spans="1:17" ht="14.4" customHeight="1" x14ac:dyDescent="0.3">
      <c r="A165" s="831" t="s">
        <v>3094</v>
      </c>
      <c r="B165" s="832" t="s">
        <v>3095</v>
      </c>
      <c r="C165" s="832" t="s">
        <v>2154</v>
      </c>
      <c r="D165" s="832" t="s">
        <v>3100</v>
      </c>
      <c r="E165" s="832" t="s">
        <v>3101</v>
      </c>
      <c r="F165" s="849"/>
      <c r="G165" s="849"/>
      <c r="H165" s="849"/>
      <c r="I165" s="849"/>
      <c r="J165" s="849"/>
      <c r="K165" s="849"/>
      <c r="L165" s="849"/>
      <c r="M165" s="849"/>
      <c r="N165" s="849">
        <v>4</v>
      </c>
      <c r="O165" s="849">
        <v>760</v>
      </c>
      <c r="P165" s="837"/>
      <c r="Q165" s="850">
        <v>190</v>
      </c>
    </row>
    <row r="166" spans="1:17" ht="14.4" customHeight="1" x14ac:dyDescent="0.3">
      <c r="A166" s="831" t="s">
        <v>3094</v>
      </c>
      <c r="B166" s="832" t="s">
        <v>3095</v>
      </c>
      <c r="C166" s="832" t="s">
        <v>2154</v>
      </c>
      <c r="D166" s="832" t="s">
        <v>3102</v>
      </c>
      <c r="E166" s="832" t="s">
        <v>3103</v>
      </c>
      <c r="F166" s="849">
        <v>3</v>
      </c>
      <c r="G166" s="849">
        <v>1224</v>
      </c>
      <c r="H166" s="849">
        <v>0.21428571428571427</v>
      </c>
      <c r="I166" s="849">
        <v>408</v>
      </c>
      <c r="J166" s="849">
        <v>14</v>
      </c>
      <c r="K166" s="849">
        <v>5712</v>
      </c>
      <c r="L166" s="849">
        <v>1</v>
      </c>
      <c r="M166" s="849">
        <v>408</v>
      </c>
      <c r="N166" s="849">
        <v>34</v>
      </c>
      <c r="O166" s="849">
        <v>13974</v>
      </c>
      <c r="P166" s="837">
        <v>2.4464285714285716</v>
      </c>
      <c r="Q166" s="850">
        <v>411</v>
      </c>
    </row>
    <row r="167" spans="1:17" ht="14.4" customHeight="1" x14ac:dyDescent="0.3">
      <c r="A167" s="831" t="s">
        <v>3094</v>
      </c>
      <c r="B167" s="832" t="s">
        <v>3095</v>
      </c>
      <c r="C167" s="832" t="s">
        <v>2154</v>
      </c>
      <c r="D167" s="832" t="s">
        <v>3104</v>
      </c>
      <c r="E167" s="832" t="s">
        <v>3105</v>
      </c>
      <c r="F167" s="849">
        <v>6</v>
      </c>
      <c r="G167" s="849">
        <v>1080</v>
      </c>
      <c r="H167" s="849">
        <v>1</v>
      </c>
      <c r="I167" s="849">
        <v>180</v>
      </c>
      <c r="J167" s="849">
        <v>6</v>
      </c>
      <c r="K167" s="849">
        <v>1080</v>
      </c>
      <c r="L167" s="849">
        <v>1</v>
      </c>
      <c r="M167" s="849">
        <v>180</v>
      </c>
      <c r="N167" s="849">
        <v>2</v>
      </c>
      <c r="O167" s="849">
        <v>366</v>
      </c>
      <c r="P167" s="837">
        <v>0.33888888888888891</v>
      </c>
      <c r="Q167" s="850">
        <v>183</v>
      </c>
    </row>
    <row r="168" spans="1:17" ht="14.4" customHeight="1" x14ac:dyDescent="0.3">
      <c r="A168" s="831" t="s">
        <v>3094</v>
      </c>
      <c r="B168" s="832" t="s">
        <v>3095</v>
      </c>
      <c r="C168" s="832" t="s">
        <v>2154</v>
      </c>
      <c r="D168" s="832" t="s">
        <v>3106</v>
      </c>
      <c r="E168" s="832" t="s">
        <v>3107</v>
      </c>
      <c r="F168" s="849">
        <v>10</v>
      </c>
      <c r="G168" s="849">
        <v>3360</v>
      </c>
      <c r="H168" s="849">
        <v>2.4925816023738872</v>
      </c>
      <c r="I168" s="849">
        <v>336</v>
      </c>
      <c r="J168" s="849">
        <v>4</v>
      </c>
      <c r="K168" s="849">
        <v>1348</v>
      </c>
      <c r="L168" s="849">
        <v>1</v>
      </c>
      <c r="M168" s="849">
        <v>337</v>
      </c>
      <c r="N168" s="849">
        <v>5</v>
      </c>
      <c r="O168" s="849">
        <v>1705</v>
      </c>
      <c r="P168" s="837">
        <v>1.2648367952522255</v>
      </c>
      <c r="Q168" s="850">
        <v>341</v>
      </c>
    </row>
    <row r="169" spans="1:17" ht="14.4" customHeight="1" x14ac:dyDescent="0.3">
      <c r="A169" s="831" t="s">
        <v>3094</v>
      </c>
      <c r="B169" s="832" t="s">
        <v>3095</v>
      </c>
      <c r="C169" s="832" t="s">
        <v>2154</v>
      </c>
      <c r="D169" s="832" t="s">
        <v>3108</v>
      </c>
      <c r="E169" s="832" t="s">
        <v>3109</v>
      </c>
      <c r="F169" s="849">
        <v>57</v>
      </c>
      <c r="G169" s="849">
        <v>19893</v>
      </c>
      <c r="H169" s="849">
        <v>0.87441758241758238</v>
      </c>
      <c r="I169" s="849">
        <v>349</v>
      </c>
      <c r="J169" s="849">
        <v>65</v>
      </c>
      <c r="K169" s="849">
        <v>22750</v>
      </c>
      <c r="L169" s="849">
        <v>1</v>
      </c>
      <c r="M169" s="849">
        <v>350</v>
      </c>
      <c r="N169" s="849">
        <v>70</v>
      </c>
      <c r="O169" s="849">
        <v>24570</v>
      </c>
      <c r="P169" s="837">
        <v>1.08</v>
      </c>
      <c r="Q169" s="850">
        <v>351</v>
      </c>
    </row>
    <row r="170" spans="1:17" ht="14.4" customHeight="1" x14ac:dyDescent="0.3">
      <c r="A170" s="831" t="s">
        <v>3094</v>
      </c>
      <c r="B170" s="832" t="s">
        <v>3095</v>
      </c>
      <c r="C170" s="832" t="s">
        <v>2154</v>
      </c>
      <c r="D170" s="832" t="s">
        <v>3110</v>
      </c>
      <c r="E170" s="832" t="s">
        <v>3111</v>
      </c>
      <c r="F170" s="849">
        <v>2</v>
      </c>
      <c r="G170" s="849">
        <v>234</v>
      </c>
      <c r="H170" s="849">
        <v>0.2857142857142857</v>
      </c>
      <c r="I170" s="849">
        <v>117</v>
      </c>
      <c r="J170" s="849">
        <v>7</v>
      </c>
      <c r="K170" s="849">
        <v>819</v>
      </c>
      <c r="L170" s="849">
        <v>1</v>
      </c>
      <c r="M170" s="849">
        <v>117</v>
      </c>
      <c r="N170" s="849">
        <v>3</v>
      </c>
      <c r="O170" s="849">
        <v>354</v>
      </c>
      <c r="P170" s="837">
        <v>0.43223443223443225</v>
      </c>
      <c r="Q170" s="850">
        <v>118</v>
      </c>
    </row>
    <row r="171" spans="1:17" ht="14.4" customHeight="1" x14ac:dyDescent="0.3">
      <c r="A171" s="831" t="s">
        <v>3094</v>
      </c>
      <c r="B171" s="832" t="s">
        <v>3095</v>
      </c>
      <c r="C171" s="832" t="s">
        <v>2154</v>
      </c>
      <c r="D171" s="832" t="s">
        <v>3112</v>
      </c>
      <c r="E171" s="832" t="s">
        <v>3113</v>
      </c>
      <c r="F171" s="849">
        <v>1</v>
      </c>
      <c r="G171" s="849">
        <v>49</v>
      </c>
      <c r="H171" s="849"/>
      <c r="I171" s="849">
        <v>49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3094</v>
      </c>
      <c r="B172" s="832" t="s">
        <v>3095</v>
      </c>
      <c r="C172" s="832" t="s">
        <v>2154</v>
      </c>
      <c r="D172" s="832" t="s">
        <v>3114</v>
      </c>
      <c r="E172" s="832" t="s">
        <v>3115</v>
      </c>
      <c r="F172" s="849">
        <v>2</v>
      </c>
      <c r="G172" s="849">
        <v>76</v>
      </c>
      <c r="H172" s="849">
        <v>0.33333333333333331</v>
      </c>
      <c r="I172" s="849">
        <v>38</v>
      </c>
      <c r="J172" s="849">
        <v>6</v>
      </c>
      <c r="K172" s="849">
        <v>228</v>
      </c>
      <c r="L172" s="849">
        <v>1</v>
      </c>
      <c r="M172" s="849">
        <v>38</v>
      </c>
      <c r="N172" s="849">
        <v>3</v>
      </c>
      <c r="O172" s="849">
        <v>114</v>
      </c>
      <c r="P172" s="837">
        <v>0.5</v>
      </c>
      <c r="Q172" s="850">
        <v>38</v>
      </c>
    </row>
    <row r="173" spans="1:17" ht="14.4" customHeight="1" x14ac:dyDescent="0.3">
      <c r="A173" s="831" t="s">
        <v>3094</v>
      </c>
      <c r="B173" s="832" t="s">
        <v>3095</v>
      </c>
      <c r="C173" s="832" t="s">
        <v>2154</v>
      </c>
      <c r="D173" s="832" t="s">
        <v>3116</v>
      </c>
      <c r="E173" s="832" t="s">
        <v>3117</v>
      </c>
      <c r="F173" s="849">
        <v>1</v>
      </c>
      <c r="G173" s="849">
        <v>705</v>
      </c>
      <c r="H173" s="849"/>
      <c r="I173" s="849">
        <v>705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3094</v>
      </c>
      <c r="B174" s="832" t="s">
        <v>3095</v>
      </c>
      <c r="C174" s="832" t="s">
        <v>2154</v>
      </c>
      <c r="D174" s="832" t="s">
        <v>3118</v>
      </c>
      <c r="E174" s="832" t="s">
        <v>3119</v>
      </c>
      <c r="F174" s="849">
        <v>88</v>
      </c>
      <c r="G174" s="849">
        <v>26840</v>
      </c>
      <c r="H174" s="849">
        <v>0.9887640449438202</v>
      </c>
      <c r="I174" s="849">
        <v>305</v>
      </c>
      <c r="J174" s="849">
        <v>89</v>
      </c>
      <c r="K174" s="849">
        <v>27145</v>
      </c>
      <c r="L174" s="849">
        <v>1</v>
      </c>
      <c r="M174" s="849">
        <v>305</v>
      </c>
      <c r="N174" s="849">
        <v>151</v>
      </c>
      <c r="O174" s="849">
        <v>46508</v>
      </c>
      <c r="P174" s="837">
        <v>1.7133173696813409</v>
      </c>
      <c r="Q174" s="850">
        <v>308</v>
      </c>
    </row>
    <row r="175" spans="1:17" ht="14.4" customHeight="1" x14ac:dyDescent="0.3">
      <c r="A175" s="831" t="s">
        <v>3094</v>
      </c>
      <c r="B175" s="832" t="s">
        <v>3095</v>
      </c>
      <c r="C175" s="832" t="s">
        <v>2154</v>
      </c>
      <c r="D175" s="832" t="s">
        <v>3120</v>
      </c>
      <c r="E175" s="832" t="s">
        <v>3121</v>
      </c>
      <c r="F175" s="849">
        <v>41</v>
      </c>
      <c r="G175" s="849">
        <v>20254</v>
      </c>
      <c r="H175" s="849">
        <v>0.38601105393558222</v>
      </c>
      <c r="I175" s="849">
        <v>494</v>
      </c>
      <c r="J175" s="849">
        <v>106</v>
      </c>
      <c r="K175" s="849">
        <v>52470</v>
      </c>
      <c r="L175" s="849">
        <v>1</v>
      </c>
      <c r="M175" s="849">
        <v>495</v>
      </c>
      <c r="N175" s="849">
        <v>57</v>
      </c>
      <c r="O175" s="849">
        <v>28443</v>
      </c>
      <c r="P175" s="837">
        <v>0.54208118925100057</v>
      </c>
      <c r="Q175" s="850">
        <v>499</v>
      </c>
    </row>
    <row r="176" spans="1:17" ht="14.4" customHeight="1" x14ac:dyDescent="0.3">
      <c r="A176" s="831" t="s">
        <v>3094</v>
      </c>
      <c r="B176" s="832" t="s">
        <v>3095</v>
      </c>
      <c r="C176" s="832" t="s">
        <v>2154</v>
      </c>
      <c r="D176" s="832" t="s">
        <v>3122</v>
      </c>
      <c r="E176" s="832" t="s">
        <v>3123</v>
      </c>
      <c r="F176" s="849">
        <v>121</v>
      </c>
      <c r="G176" s="849">
        <v>44770</v>
      </c>
      <c r="H176" s="849">
        <v>0.70569505524818332</v>
      </c>
      <c r="I176" s="849">
        <v>370</v>
      </c>
      <c r="J176" s="849">
        <v>171</v>
      </c>
      <c r="K176" s="849">
        <v>63441</v>
      </c>
      <c r="L176" s="849">
        <v>1</v>
      </c>
      <c r="M176" s="849">
        <v>371</v>
      </c>
      <c r="N176" s="849">
        <v>184</v>
      </c>
      <c r="O176" s="849">
        <v>69184</v>
      </c>
      <c r="P176" s="837">
        <v>1.0905250547753029</v>
      </c>
      <c r="Q176" s="850">
        <v>376</v>
      </c>
    </row>
    <row r="177" spans="1:17" ht="14.4" customHeight="1" x14ac:dyDescent="0.3">
      <c r="A177" s="831" t="s">
        <v>3094</v>
      </c>
      <c r="B177" s="832" t="s">
        <v>3095</v>
      </c>
      <c r="C177" s="832" t="s">
        <v>2154</v>
      </c>
      <c r="D177" s="832" t="s">
        <v>3124</v>
      </c>
      <c r="E177" s="832" t="s">
        <v>3125</v>
      </c>
      <c r="F177" s="849"/>
      <c r="G177" s="849"/>
      <c r="H177" s="849"/>
      <c r="I177" s="849"/>
      <c r="J177" s="849">
        <v>1</v>
      </c>
      <c r="K177" s="849">
        <v>12</v>
      </c>
      <c r="L177" s="849">
        <v>1</v>
      </c>
      <c r="M177" s="849">
        <v>12</v>
      </c>
      <c r="N177" s="849"/>
      <c r="O177" s="849"/>
      <c r="P177" s="837"/>
      <c r="Q177" s="850"/>
    </row>
    <row r="178" spans="1:17" ht="14.4" customHeight="1" x14ac:dyDescent="0.3">
      <c r="A178" s="831" t="s">
        <v>3094</v>
      </c>
      <c r="B178" s="832" t="s">
        <v>3095</v>
      </c>
      <c r="C178" s="832" t="s">
        <v>2154</v>
      </c>
      <c r="D178" s="832" t="s">
        <v>3126</v>
      </c>
      <c r="E178" s="832" t="s">
        <v>3127</v>
      </c>
      <c r="F178" s="849">
        <v>6</v>
      </c>
      <c r="G178" s="849">
        <v>666</v>
      </c>
      <c r="H178" s="849">
        <v>2.9732142857142856</v>
      </c>
      <c r="I178" s="849">
        <v>111</v>
      </c>
      <c r="J178" s="849">
        <v>2</v>
      </c>
      <c r="K178" s="849">
        <v>224</v>
      </c>
      <c r="L178" s="849">
        <v>1</v>
      </c>
      <c r="M178" s="849">
        <v>112</v>
      </c>
      <c r="N178" s="849">
        <v>8</v>
      </c>
      <c r="O178" s="849">
        <v>904</v>
      </c>
      <c r="P178" s="837">
        <v>4.0357142857142856</v>
      </c>
      <c r="Q178" s="850">
        <v>113</v>
      </c>
    </row>
    <row r="179" spans="1:17" ht="14.4" customHeight="1" x14ac:dyDescent="0.3">
      <c r="A179" s="831" t="s">
        <v>3094</v>
      </c>
      <c r="B179" s="832" t="s">
        <v>3095</v>
      </c>
      <c r="C179" s="832" t="s">
        <v>2154</v>
      </c>
      <c r="D179" s="832" t="s">
        <v>3128</v>
      </c>
      <c r="E179" s="832" t="s">
        <v>3129</v>
      </c>
      <c r="F179" s="849"/>
      <c r="G179" s="849"/>
      <c r="H179" s="849"/>
      <c r="I179" s="849"/>
      <c r="J179" s="849">
        <v>3</v>
      </c>
      <c r="K179" s="849">
        <v>378</v>
      </c>
      <c r="L179" s="849">
        <v>1</v>
      </c>
      <c r="M179" s="849">
        <v>126</v>
      </c>
      <c r="N179" s="849"/>
      <c r="O179" s="849"/>
      <c r="P179" s="837"/>
      <c r="Q179" s="850"/>
    </row>
    <row r="180" spans="1:17" ht="14.4" customHeight="1" x14ac:dyDescent="0.3">
      <c r="A180" s="831" t="s">
        <v>3094</v>
      </c>
      <c r="B180" s="832" t="s">
        <v>3095</v>
      </c>
      <c r="C180" s="832" t="s">
        <v>2154</v>
      </c>
      <c r="D180" s="832" t="s">
        <v>3130</v>
      </c>
      <c r="E180" s="832" t="s">
        <v>3131</v>
      </c>
      <c r="F180" s="849">
        <v>3</v>
      </c>
      <c r="G180" s="849">
        <v>1485</v>
      </c>
      <c r="H180" s="849">
        <v>0.27217741935483869</v>
      </c>
      <c r="I180" s="849">
        <v>495</v>
      </c>
      <c r="J180" s="849">
        <v>11</v>
      </c>
      <c r="K180" s="849">
        <v>5456</v>
      </c>
      <c r="L180" s="849">
        <v>1</v>
      </c>
      <c r="M180" s="849">
        <v>496</v>
      </c>
      <c r="N180" s="849">
        <v>6</v>
      </c>
      <c r="O180" s="849">
        <v>3000</v>
      </c>
      <c r="P180" s="837">
        <v>0.54985337243401755</v>
      </c>
      <c r="Q180" s="850">
        <v>500</v>
      </c>
    </row>
    <row r="181" spans="1:17" ht="14.4" customHeight="1" x14ac:dyDescent="0.3">
      <c r="A181" s="831" t="s">
        <v>3094</v>
      </c>
      <c r="B181" s="832" t="s">
        <v>3095</v>
      </c>
      <c r="C181" s="832" t="s">
        <v>2154</v>
      </c>
      <c r="D181" s="832" t="s">
        <v>3132</v>
      </c>
      <c r="E181" s="832" t="s">
        <v>3133</v>
      </c>
      <c r="F181" s="849">
        <v>7</v>
      </c>
      <c r="G181" s="849">
        <v>3192</v>
      </c>
      <c r="H181" s="849">
        <v>3.4847161572052401</v>
      </c>
      <c r="I181" s="849">
        <v>456</v>
      </c>
      <c r="J181" s="849">
        <v>2</v>
      </c>
      <c r="K181" s="849">
        <v>916</v>
      </c>
      <c r="L181" s="849">
        <v>1</v>
      </c>
      <c r="M181" s="849">
        <v>458</v>
      </c>
      <c r="N181" s="849">
        <v>4</v>
      </c>
      <c r="O181" s="849">
        <v>1852</v>
      </c>
      <c r="P181" s="837">
        <v>2.0218340611353711</v>
      </c>
      <c r="Q181" s="850">
        <v>463</v>
      </c>
    </row>
    <row r="182" spans="1:17" ht="14.4" customHeight="1" x14ac:dyDescent="0.3">
      <c r="A182" s="831" t="s">
        <v>3094</v>
      </c>
      <c r="B182" s="832" t="s">
        <v>3095</v>
      </c>
      <c r="C182" s="832" t="s">
        <v>2154</v>
      </c>
      <c r="D182" s="832" t="s">
        <v>3134</v>
      </c>
      <c r="E182" s="832" t="s">
        <v>3135</v>
      </c>
      <c r="F182" s="849">
        <v>18</v>
      </c>
      <c r="G182" s="849">
        <v>1044</v>
      </c>
      <c r="H182" s="849">
        <v>0.51428571428571423</v>
      </c>
      <c r="I182" s="849">
        <v>58</v>
      </c>
      <c r="J182" s="849">
        <v>35</v>
      </c>
      <c r="K182" s="849">
        <v>2030</v>
      </c>
      <c r="L182" s="849">
        <v>1</v>
      </c>
      <c r="M182" s="849">
        <v>58</v>
      </c>
      <c r="N182" s="849">
        <v>27</v>
      </c>
      <c r="O182" s="849">
        <v>1593</v>
      </c>
      <c r="P182" s="837">
        <v>0.7847290640394089</v>
      </c>
      <c r="Q182" s="850">
        <v>59</v>
      </c>
    </row>
    <row r="183" spans="1:17" ht="14.4" customHeight="1" x14ac:dyDescent="0.3">
      <c r="A183" s="831" t="s">
        <v>3094</v>
      </c>
      <c r="B183" s="832" t="s">
        <v>3095</v>
      </c>
      <c r="C183" s="832" t="s">
        <v>2154</v>
      </c>
      <c r="D183" s="832" t="s">
        <v>3136</v>
      </c>
      <c r="E183" s="832" t="s">
        <v>3137</v>
      </c>
      <c r="F183" s="849">
        <v>4</v>
      </c>
      <c r="G183" s="849">
        <v>39048</v>
      </c>
      <c r="H183" s="849"/>
      <c r="I183" s="849">
        <v>9762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" customHeight="1" x14ac:dyDescent="0.3">
      <c r="A184" s="831" t="s">
        <v>3094</v>
      </c>
      <c r="B184" s="832" t="s">
        <v>3095</v>
      </c>
      <c r="C184" s="832" t="s">
        <v>2154</v>
      </c>
      <c r="D184" s="832" t="s">
        <v>3138</v>
      </c>
      <c r="E184" s="832" t="s">
        <v>3139</v>
      </c>
      <c r="F184" s="849">
        <v>369</v>
      </c>
      <c r="G184" s="849">
        <v>64944</v>
      </c>
      <c r="H184" s="849">
        <v>0.84827586206896555</v>
      </c>
      <c r="I184" s="849">
        <v>176</v>
      </c>
      <c r="J184" s="849">
        <v>435</v>
      </c>
      <c r="K184" s="849">
        <v>76560</v>
      </c>
      <c r="L184" s="849">
        <v>1</v>
      </c>
      <c r="M184" s="849">
        <v>176</v>
      </c>
      <c r="N184" s="849">
        <v>648</v>
      </c>
      <c r="O184" s="849">
        <v>115992</v>
      </c>
      <c r="P184" s="837">
        <v>1.5150470219435737</v>
      </c>
      <c r="Q184" s="850">
        <v>179</v>
      </c>
    </row>
    <row r="185" spans="1:17" ht="14.4" customHeight="1" x14ac:dyDescent="0.3">
      <c r="A185" s="831" t="s">
        <v>3094</v>
      </c>
      <c r="B185" s="832" t="s">
        <v>3095</v>
      </c>
      <c r="C185" s="832" t="s">
        <v>2154</v>
      </c>
      <c r="D185" s="832" t="s">
        <v>3140</v>
      </c>
      <c r="E185" s="832" t="s">
        <v>3141</v>
      </c>
      <c r="F185" s="849">
        <v>6</v>
      </c>
      <c r="G185" s="849">
        <v>510</v>
      </c>
      <c r="H185" s="849"/>
      <c r="I185" s="849">
        <v>85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" customHeight="1" x14ac:dyDescent="0.3">
      <c r="A186" s="831" t="s">
        <v>3094</v>
      </c>
      <c r="B186" s="832" t="s">
        <v>3095</v>
      </c>
      <c r="C186" s="832" t="s">
        <v>2154</v>
      </c>
      <c r="D186" s="832" t="s">
        <v>3142</v>
      </c>
      <c r="E186" s="832" t="s">
        <v>3143</v>
      </c>
      <c r="F186" s="849"/>
      <c r="G186" s="849"/>
      <c r="H186" s="849"/>
      <c r="I186" s="849"/>
      <c r="J186" s="849"/>
      <c r="K186" s="849"/>
      <c r="L186" s="849"/>
      <c r="M186" s="849"/>
      <c r="N186" s="849">
        <v>3</v>
      </c>
      <c r="O186" s="849">
        <v>540</v>
      </c>
      <c r="P186" s="837"/>
      <c r="Q186" s="850">
        <v>180</v>
      </c>
    </row>
    <row r="187" spans="1:17" ht="14.4" customHeight="1" x14ac:dyDescent="0.3">
      <c r="A187" s="831" t="s">
        <v>3094</v>
      </c>
      <c r="B187" s="832" t="s">
        <v>3095</v>
      </c>
      <c r="C187" s="832" t="s">
        <v>2154</v>
      </c>
      <c r="D187" s="832" t="s">
        <v>3144</v>
      </c>
      <c r="E187" s="832" t="s">
        <v>3145</v>
      </c>
      <c r="F187" s="849">
        <v>11</v>
      </c>
      <c r="G187" s="849">
        <v>1870</v>
      </c>
      <c r="H187" s="849">
        <v>0.6875</v>
      </c>
      <c r="I187" s="849">
        <v>170</v>
      </c>
      <c r="J187" s="849">
        <v>16</v>
      </c>
      <c r="K187" s="849">
        <v>2720</v>
      </c>
      <c r="L187" s="849">
        <v>1</v>
      </c>
      <c r="M187" s="849">
        <v>170</v>
      </c>
      <c r="N187" s="849">
        <v>21</v>
      </c>
      <c r="O187" s="849">
        <v>3612</v>
      </c>
      <c r="P187" s="837">
        <v>1.3279411764705882</v>
      </c>
      <c r="Q187" s="850">
        <v>172</v>
      </c>
    </row>
    <row r="188" spans="1:17" ht="14.4" customHeight="1" x14ac:dyDescent="0.3">
      <c r="A188" s="831" t="s">
        <v>3094</v>
      </c>
      <c r="B188" s="832" t="s">
        <v>3095</v>
      </c>
      <c r="C188" s="832" t="s">
        <v>2154</v>
      </c>
      <c r="D188" s="832" t="s">
        <v>3146</v>
      </c>
      <c r="E188" s="832" t="s">
        <v>3147</v>
      </c>
      <c r="F188" s="849">
        <v>1</v>
      </c>
      <c r="G188" s="849">
        <v>176</v>
      </c>
      <c r="H188" s="849"/>
      <c r="I188" s="849">
        <v>176</v>
      </c>
      <c r="J188" s="849"/>
      <c r="K188" s="849"/>
      <c r="L188" s="849"/>
      <c r="M188" s="849"/>
      <c r="N188" s="849">
        <v>3</v>
      </c>
      <c r="O188" s="849">
        <v>534</v>
      </c>
      <c r="P188" s="837"/>
      <c r="Q188" s="850">
        <v>178</v>
      </c>
    </row>
    <row r="189" spans="1:17" ht="14.4" customHeight="1" x14ac:dyDescent="0.3">
      <c r="A189" s="831" t="s">
        <v>3094</v>
      </c>
      <c r="B189" s="832" t="s">
        <v>3095</v>
      </c>
      <c r="C189" s="832" t="s">
        <v>2154</v>
      </c>
      <c r="D189" s="832" t="s">
        <v>3148</v>
      </c>
      <c r="E189" s="832" t="s">
        <v>3149</v>
      </c>
      <c r="F189" s="849">
        <v>4</v>
      </c>
      <c r="G189" s="849">
        <v>968</v>
      </c>
      <c r="H189" s="849">
        <v>0.39835390946502058</v>
      </c>
      <c r="I189" s="849">
        <v>242</v>
      </c>
      <c r="J189" s="849">
        <v>10</v>
      </c>
      <c r="K189" s="849">
        <v>2430</v>
      </c>
      <c r="L189" s="849">
        <v>1</v>
      </c>
      <c r="M189" s="849">
        <v>243</v>
      </c>
      <c r="N189" s="849">
        <v>17</v>
      </c>
      <c r="O189" s="849">
        <v>4148</v>
      </c>
      <c r="P189" s="837">
        <v>1.7069958847736626</v>
      </c>
      <c r="Q189" s="850">
        <v>244</v>
      </c>
    </row>
    <row r="190" spans="1:17" ht="14.4" customHeight="1" x14ac:dyDescent="0.3">
      <c r="A190" s="831" t="s">
        <v>3094</v>
      </c>
      <c r="B190" s="832" t="s">
        <v>3095</v>
      </c>
      <c r="C190" s="832" t="s">
        <v>2154</v>
      </c>
      <c r="D190" s="832" t="s">
        <v>3150</v>
      </c>
      <c r="E190" s="832" t="s">
        <v>3151</v>
      </c>
      <c r="F190" s="849">
        <v>1</v>
      </c>
      <c r="G190" s="849">
        <v>424</v>
      </c>
      <c r="H190" s="849"/>
      <c r="I190" s="849">
        <v>424</v>
      </c>
      <c r="J190" s="849"/>
      <c r="K190" s="849"/>
      <c r="L190" s="849"/>
      <c r="M190" s="849"/>
      <c r="N190" s="849"/>
      <c r="O190" s="849"/>
      <c r="P190" s="837"/>
      <c r="Q190" s="850"/>
    </row>
    <row r="191" spans="1:17" ht="14.4" customHeight="1" x14ac:dyDescent="0.3">
      <c r="A191" s="831" t="s">
        <v>3094</v>
      </c>
      <c r="B191" s="832" t="s">
        <v>3095</v>
      </c>
      <c r="C191" s="832" t="s">
        <v>2154</v>
      </c>
      <c r="D191" s="832" t="s">
        <v>3152</v>
      </c>
      <c r="E191" s="832" t="s">
        <v>3153</v>
      </c>
      <c r="F191" s="849"/>
      <c r="G191" s="849"/>
      <c r="H191" s="849"/>
      <c r="I191" s="849"/>
      <c r="J191" s="849"/>
      <c r="K191" s="849"/>
      <c r="L191" s="849"/>
      <c r="M191" s="849"/>
      <c r="N191" s="849">
        <v>8</v>
      </c>
      <c r="O191" s="849">
        <v>8600</v>
      </c>
      <c r="P191" s="837"/>
      <c r="Q191" s="850">
        <v>1075</v>
      </c>
    </row>
    <row r="192" spans="1:17" ht="14.4" customHeight="1" x14ac:dyDescent="0.3">
      <c r="A192" s="831" t="s">
        <v>3094</v>
      </c>
      <c r="B192" s="832" t="s">
        <v>3095</v>
      </c>
      <c r="C192" s="832" t="s">
        <v>2154</v>
      </c>
      <c r="D192" s="832" t="s">
        <v>3154</v>
      </c>
      <c r="E192" s="832" t="s">
        <v>3155</v>
      </c>
      <c r="F192" s="849"/>
      <c r="G192" s="849"/>
      <c r="H192" s="849"/>
      <c r="I192" s="849"/>
      <c r="J192" s="849">
        <v>4</v>
      </c>
      <c r="K192" s="849">
        <v>19116</v>
      </c>
      <c r="L192" s="849">
        <v>1</v>
      </c>
      <c r="M192" s="849">
        <v>4779</v>
      </c>
      <c r="N192" s="849"/>
      <c r="O192" s="849"/>
      <c r="P192" s="837"/>
      <c r="Q192" s="850"/>
    </row>
    <row r="193" spans="1:17" ht="14.4" customHeight="1" x14ac:dyDescent="0.3">
      <c r="A193" s="831" t="s">
        <v>3094</v>
      </c>
      <c r="B193" s="832" t="s">
        <v>3095</v>
      </c>
      <c r="C193" s="832" t="s">
        <v>2154</v>
      </c>
      <c r="D193" s="832" t="s">
        <v>3156</v>
      </c>
      <c r="E193" s="832" t="s">
        <v>3157</v>
      </c>
      <c r="F193" s="849"/>
      <c r="G193" s="849"/>
      <c r="H193" s="849"/>
      <c r="I193" s="849"/>
      <c r="J193" s="849">
        <v>1</v>
      </c>
      <c r="K193" s="849">
        <v>609</v>
      </c>
      <c r="L193" s="849">
        <v>1</v>
      </c>
      <c r="M193" s="849">
        <v>609</v>
      </c>
      <c r="N193" s="849"/>
      <c r="O193" s="849"/>
      <c r="P193" s="837"/>
      <c r="Q193" s="850"/>
    </row>
    <row r="194" spans="1:17" ht="14.4" customHeight="1" x14ac:dyDescent="0.3">
      <c r="A194" s="831" t="s">
        <v>3094</v>
      </c>
      <c r="B194" s="832" t="s">
        <v>3095</v>
      </c>
      <c r="C194" s="832" t="s">
        <v>2154</v>
      </c>
      <c r="D194" s="832" t="s">
        <v>3158</v>
      </c>
      <c r="E194" s="832" t="s">
        <v>3159</v>
      </c>
      <c r="F194" s="849"/>
      <c r="G194" s="849"/>
      <c r="H194" s="849"/>
      <c r="I194" s="849"/>
      <c r="J194" s="849">
        <v>4</v>
      </c>
      <c r="K194" s="849">
        <v>30300</v>
      </c>
      <c r="L194" s="849">
        <v>1</v>
      </c>
      <c r="M194" s="849">
        <v>7575</v>
      </c>
      <c r="N194" s="849"/>
      <c r="O194" s="849"/>
      <c r="P194" s="837"/>
      <c r="Q194" s="850"/>
    </row>
    <row r="195" spans="1:17" ht="14.4" customHeight="1" x14ac:dyDescent="0.3">
      <c r="A195" s="831" t="s">
        <v>3160</v>
      </c>
      <c r="B195" s="832" t="s">
        <v>3161</v>
      </c>
      <c r="C195" s="832" t="s">
        <v>2154</v>
      </c>
      <c r="D195" s="832" t="s">
        <v>3162</v>
      </c>
      <c r="E195" s="832" t="s">
        <v>3163</v>
      </c>
      <c r="F195" s="849">
        <v>118</v>
      </c>
      <c r="G195" s="849">
        <v>20414</v>
      </c>
      <c r="H195" s="849">
        <v>0.84404200777309191</v>
      </c>
      <c r="I195" s="849">
        <v>173</v>
      </c>
      <c r="J195" s="849">
        <v>139</v>
      </c>
      <c r="K195" s="849">
        <v>24186</v>
      </c>
      <c r="L195" s="849">
        <v>1</v>
      </c>
      <c r="M195" s="849">
        <v>174</v>
      </c>
      <c r="N195" s="849">
        <v>76</v>
      </c>
      <c r="O195" s="849">
        <v>13300</v>
      </c>
      <c r="P195" s="837">
        <v>0.54990490366327627</v>
      </c>
      <c r="Q195" s="850">
        <v>175</v>
      </c>
    </row>
    <row r="196" spans="1:17" ht="14.4" customHeight="1" x14ac:dyDescent="0.3">
      <c r="A196" s="831" t="s">
        <v>3160</v>
      </c>
      <c r="B196" s="832" t="s">
        <v>3161</v>
      </c>
      <c r="C196" s="832" t="s">
        <v>2154</v>
      </c>
      <c r="D196" s="832" t="s">
        <v>3164</v>
      </c>
      <c r="E196" s="832" t="s">
        <v>3165</v>
      </c>
      <c r="F196" s="849">
        <v>1</v>
      </c>
      <c r="G196" s="849">
        <v>1070</v>
      </c>
      <c r="H196" s="849"/>
      <c r="I196" s="849">
        <v>1070</v>
      </c>
      <c r="J196" s="849"/>
      <c r="K196" s="849"/>
      <c r="L196" s="849"/>
      <c r="M196" s="849"/>
      <c r="N196" s="849"/>
      <c r="O196" s="849"/>
      <c r="P196" s="837"/>
      <c r="Q196" s="850"/>
    </row>
    <row r="197" spans="1:17" ht="14.4" customHeight="1" x14ac:dyDescent="0.3">
      <c r="A197" s="831" t="s">
        <v>3160</v>
      </c>
      <c r="B197" s="832" t="s">
        <v>3161</v>
      </c>
      <c r="C197" s="832" t="s">
        <v>2154</v>
      </c>
      <c r="D197" s="832" t="s">
        <v>3166</v>
      </c>
      <c r="E197" s="832" t="s">
        <v>3167</v>
      </c>
      <c r="F197" s="849">
        <v>8</v>
      </c>
      <c r="G197" s="849">
        <v>368</v>
      </c>
      <c r="H197" s="849">
        <v>1.6</v>
      </c>
      <c r="I197" s="849">
        <v>46</v>
      </c>
      <c r="J197" s="849">
        <v>5</v>
      </c>
      <c r="K197" s="849">
        <v>230</v>
      </c>
      <c r="L197" s="849">
        <v>1</v>
      </c>
      <c r="M197" s="849">
        <v>46</v>
      </c>
      <c r="N197" s="849">
        <v>4</v>
      </c>
      <c r="O197" s="849">
        <v>188</v>
      </c>
      <c r="P197" s="837">
        <v>0.81739130434782614</v>
      </c>
      <c r="Q197" s="850">
        <v>47</v>
      </c>
    </row>
    <row r="198" spans="1:17" ht="14.4" customHeight="1" x14ac:dyDescent="0.3">
      <c r="A198" s="831" t="s">
        <v>3160</v>
      </c>
      <c r="B198" s="832" t="s">
        <v>3161</v>
      </c>
      <c r="C198" s="832" t="s">
        <v>2154</v>
      </c>
      <c r="D198" s="832" t="s">
        <v>3168</v>
      </c>
      <c r="E198" s="832" t="s">
        <v>3169</v>
      </c>
      <c r="F198" s="849"/>
      <c r="G198" s="849"/>
      <c r="H198" s="849"/>
      <c r="I198" s="849"/>
      <c r="J198" s="849">
        <v>3</v>
      </c>
      <c r="K198" s="849">
        <v>1041</v>
      </c>
      <c r="L198" s="849">
        <v>1</v>
      </c>
      <c r="M198" s="849">
        <v>347</v>
      </c>
      <c r="N198" s="849">
        <v>3</v>
      </c>
      <c r="O198" s="849">
        <v>1044</v>
      </c>
      <c r="P198" s="837">
        <v>1.0028818443804035</v>
      </c>
      <c r="Q198" s="850">
        <v>348</v>
      </c>
    </row>
    <row r="199" spans="1:17" ht="14.4" customHeight="1" x14ac:dyDescent="0.3">
      <c r="A199" s="831" t="s">
        <v>3160</v>
      </c>
      <c r="B199" s="832" t="s">
        <v>3161</v>
      </c>
      <c r="C199" s="832" t="s">
        <v>2154</v>
      </c>
      <c r="D199" s="832" t="s">
        <v>3170</v>
      </c>
      <c r="E199" s="832" t="s">
        <v>3171</v>
      </c>
      <c r="F199" s="849">
        <v>6</v>
      </c>
      <c r="G199" s="849">
        <v>342</v>
      </c>
      <c r="H199" s="849">
        <v>6</v>
      </c>
      <c r="I199" s="849">
        <v>57</v>
      </c>
      <c r="J199" s="849">
        <v>1</v>
      </c>
      <c r="K199" s="849">
        <v>57</v>
      </c>
      <c r="L199" s="849">
        <v>1</v>
      </c>
      <c r="M199" s="849">
        <v>57</v>
      </c>
      <c r="N199" s="849"/>
      <c r="O199" s="849"/>
      <c r="P199" s="837"/>
      <c r="Q199" s="850"/>
    </row>
    <row r="200" spans="1:17" ht="14.4" customHeight="1" x14ac:dyDescent="0.3">
      <c r="A200" s="831" t="s">
        <v>3160</v>
      </c>
      <c r="B200" s="832" t="s">
        <v>3161</v>
      </c>
      <c r="C200" s="832" t="s">
        <v>2154</v>
      </c>
      <c r="D200" s="832" t="s">
        <v>3172</v>
      </c>
      <c r="E200" s="832" t="s">
        <v>3173</v>
      </c>
      <c r="F200" s="849"/>
      <c r="G200" s="849"/>
      <c r="H200" s="849"/>
      <c r="I200" s="849"/>
      <c r="J200" s="849">
        <v>1</v>
      </c>
      <c r="K200" s="849">
        <v>225</v>
      </c>
      <c r="L200" s="849">
        <v>1</v>
      </c>
      <c r="M200" s="849">
        <v>225</v>
      </c>
      <c r="N200" s="849"/>
      <c r="O200" s="849"/>
      <c r="P200" s="837"/>
      <c r="Q200" s="850"/>
    </row>
    <row r="201" spans="1:17" ht="14.4" customHeight="1" x14ac:dyDescent="0.3">
      <c r="A201" s="831" t="s">
        <v>3160</v>
      </c>
      <c r="B201" s="832" t="s">
        <v>3161</v>
      </c>
      <c r="C201" s="832" t="s">
        <v>2154</v>
      </c>
      <c r="D201" s="832" t="s">
        <v>3174</v>
      </c>
      <c r="E201" s="832" t="s">
        <v>3175</v>
      </c>
      <c r="F201" s="849"/>
      <c r="G201" s="849"/>
      <c r="H201" s="849"/>
      <c r="I201" s="849"/>
      <c r="J201" s="849">
        <v>1</v>
      </c>
      <c r="K201" s="849">
        <v>554</v>
      </c>
      <c r="L201" s="849">
        <v>1</v>
      </c>
      <c r="M201" s="849">
        <v>554</v>
      </c>
      <c r="N201" s="849"/>
      <c r="O201" s="849"/>
      <c r="P201" s="837"/>
      <c r="Q201" s="850"/>
    </row>
    <row r="202" spans="1:17" ht="14.4" customHeight="1" x14ac:dyDescent="0.3">
      <c r="A202" s="831" t="s">
        <v>3160</v>
      </c>
      <c r="B202" s="832" t="s">
        <v>3161</v>
      </c>
      <c r="C202" s="832" t="s">
        <v>2154</v>
      </c>
      <c r="D202" s="832" t="s">
        <v>3176</v>
      </c>
      <c r="E202" s="832" t="s">
        <v>3177</v>
      </c>
      <c r="F202" s="849">
        <v>3</v>
      </c>
      <c r="G202" s="849">
        <v>429</v>
      </c>
      <c r="H202" s="849">
        <v>1</v>
      </c>
      <c r="I202" s="849">
        <v>143</v>
      </c>
      <c r="J202" s="849">
        <v>3</v>
      </c>
      <c r="K202" s="849">
        <v>429</v>
      </c>
      <c r="L202" s="849">
        <v>1</v>
      </c>
      <c r="M202" s="849">
        <v>143</v>
      </c>
      <c r="N202" s="849"/>
      <c r="O202" s="849"/>
      <c r="P202" s="837"/>
      <c r="Q202" s="850"/>
    </row>
    <row r="203" spans="1:17" ht="14.4" customHeight="1" x14ac:dyDescent="0.3">
      <c r="A203" s="831" t="s">
        <v>3160</v>
      </c>
      <c r="B203" s="832" t="s">
        <v>3161</v>
      </c>
      <c r="C203" s="832" t="s">
        <v>2154</v>
      </c>
      <c r="D203" s="832" t="s">
        <v>3178</v>
      </c>
      <c r="E203" s="832" t="s">
        <v>3179</v>
      </c>
      <c r="F203" s="849">
        <v>2</v>
      </c>
      <c r="G203" s="849">
        <v>130</v>
      </c>
      <c r="H203" s="849">
        <v>0.33333333333333331</v>
      </c>
      <c r="I203" s="849">
        <v>65</v>
      </c>
      <c r="J203" s="849">
        <v>6</v>
      </c>
      <c r="K203" s="849">
        <v>390</v>
      </c>
      <c r="L203" s="849">
        <v>1</v>
      </c>
      <c r="M203" s="849">
        <v>65</v>
      </c>
      <c r="N203" s="849"/>
      <c r="O203" s="849"/>
      <c r="P203" s="837"/>
      <c r="Q203" s="850"/>
    </row>
    <row r="204" spans="1:17" ht="14.4" customHeight="1" x14ac:dyDescent="0.3">
      <c r="A204" s="831" t="s">
        <v>3160</v>
      </c>
      <c r="B204" s="832" t="s">
        <v>3161</v>
      </c>
      <c r="C204" s="832" t="s">
        <v>2154</v>
      </c>
      <c r="D204" s="832" t="s">
        <v>3180</v>
      </c>
      <c r="E204" s="832" t="s">
        <v>3181</v>
      </c>
      <c r="F204" s="849">
        <v>45</v>
      </c>
      <c r="G204" s="849">
        <v>6120</v>
      </c>
      <c r="H204" s="849">
        <v>0.48033906286790679</v>
      </c>
      <c r="I204" s="849">
        <v>136</v>
      </c>
      <c r="J204" s="849">
        <v>93</v>
      </c>
      <c r="K204" s="849">
        <v>12741</v>
      </c>
      <c r="L204" s="849">
        <v>1</v>
      </c>
      <c r="M204" s="849">
        <v>137</v>
      </c>
      <c r="N204" s="849">
        <v>40</v>
      </c>
      <c r="O204" s="849">
        <v>5520</v>
      </c>
      <c r="P204" s="837">
        <v>0.43324699788085708</v>
      </c>
      <c r="Q204" s="850">
        <v>138</v>
      </c>
    </row>
    <row r="205" spans="1:17" ht="14.4" customHeight="1" x14ac:dyDescent="0.3">
      <c r="A205" s="831" t="s">
        <v>3160</v>
      </c>
      <c r="B205" s="832" t="s">
        <v>3161</v>
      </c>
      <c r="C205" s="832" t="s">
        <v>2154</v>
      </c>
      <c r="D205" s="832" t="s">
        <v>3182</v>
      </c>
      <c r="E205" s="832" t="s">
        <v>3183</v>
      </c>
      <c r="F205" s="849">
        <v>22</v>
      </c>
      <c r="G205" s="849">
        <v>2002</v>
      </c>
      <c r="H205" s="849">
        <v>0.66666666666666663</v>
      </c>
      <c r="I205" s="849">
        <v>91</v>
      </c>
      <c r="J205" s="849">
        <v>33</v>
      </c>
      <c r="K205" s="849">
        <v>3003</v>
      </c>
      <c r="L205" s="849">
        <v>1</v>
      </c>
      <c r="M205" s="849">
        <v>91</v>
      </c>
      <c r="N205" s="849">
        <v>12</v>
      </c>
      <c r="O205" s="849">
        <v>1104</v>
      </c>
      <c r="P205" s="837">
        <v>0.36763236763236762</v>
      </c>
      <c r="Q205" s="850">
        <v>92</v>
      </c>
    </row>
    <row r="206" spans="1:17" ht="14.4" customHeight="1" x14ac:dyDescent="0.3">
      <c r="A206" s="831" t="s">
        <v>3160</v>
      </c>
      <c r="B206" s="832" t="s">
        <v>3161</v>
      </c>
      <c r="C206" s="832" t="s">
        <v>2154</v>
      </c>
      <c r="D206" s="832" t="s">
        <v>3184</v>
      </c>
      <c r="E206" s="832" t="s">
        <v>3185</v>
      </c>
      <c r="F206" s="849"/>
      <c r="G206" s="849"/>
      <c r="H206" s="849"/>
      <c r="I206" s="849"/>
      <c r="J206" s="849">
        <v>1</v>
      </c>
      <c r="K206" s="849">
        <v>66</v>
      </c>
      <c r="L206" s="849">
        <v>1</v>
      </c>
      <c r="M206" s="849">
        <v>66</v>
      </c>
      <c r="N206" s="849"/>
      <c r="O206" s="849"/>
      <c r="P206" s="837"/>
      <c r="Q206" s="850"/>
    </row>
    <row r="207" spans="1:17" ht="14.4" customHeight="1" x14ac:dyDescent="0.3">
      <c r="A207" s="831" t="s">
        <v>3160</v>
      </c>
      <c r="B207" s="832" t="s">
        <v>3161</v>
      </c>
      <c r="C207" s="832" t="s">
        <v>2154</v>
      </c>
      <c r="D207" s="832" t="s">
        <v>3186</v>
      </c>
      <c r="E207" s="832" t="s">
        <v>3187</v>
      </c>
      <c r="F207" s="849">
        <v>24</v>
      </c>
      <c r="G207" s="849">
        <v>1224</v>
      </c>
      <c r="H207" s="849">
        <v>0.63157894736842102</v>
      </c>
      <c r="I207" s="849">
        <v>51</v>
      </c>
      <c r="J207" s="849">
        <v>38</v>
      </c>
      <c r="K207" s="849">
        <v>1938</v>
      </c>
      <c r="L207" s="849">
        <v>1</v>
      </c>
      <c r="M207" s="849">
        <v>51</v>
      </c>
      <c r="N207" s="849">
        <v>28</v>
      </c>
      <c r="O207" s="849">
        <v>1456</v>
      </c>
      <c r="P207" s="837">
        <v>0.75128998968008254</v>
      </c>
      <c r="Q207" s="850">
        <v>52</v>
      </c>
    </row>
    <row r="208" spans="1:17" ht="14.4" customHeight="1" x14ac:dyDescent="0.3">
      <c r="A208" s="831" t="s">
        <v>3160</v>
      </c>
      <c r="B208" s="832" t="s">
        <v>3161</v>
      </c>
      <c r="C208" s="832" t="s">
        <v>2154</v>
      </c>
      <c r="D208" s="832" t="s">
        <v>3188</v>
      </c>
      <c r="E208" s="832" t="s">
        <v>3189</v>
      </c>
      <c r="F208" s="849">
        <v>2</v>
      </c>
      <c r="G208" s="849">
        <v>1526</v>
      </c>
      <c r="H208" s="849"/>
      <c r="I208" s="849">
        <v>763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3160</v>
      </c>
      <c r="B209" s="832" t="s">
        <v>3161</v>
      </c>
      <c r="C209" s="832" t="s">
        <v>2154</v>
      </c>
      <c r="D209" s="832" t="s">
        <v>3190</v>
      </c>
      <c r="E209" s="832" t="s">
        <v>3191</v>
      </c>
      <c r="F209" s="849">
        <v>1</v>
      </c>
      <c r="G209" s="849">
        <v>327</v>
      </c>
      <c r="H209" s="849"/>
      <c r="I209" s="849">
        <v>327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" customHeight="1" x14ac:dyDescent="0.3">
      <c r="A210" s="831" t="s">
        <v>3160</v>
      </c>
      <c r="B210" s="832" t="s">
        <v>3161</v>
      </c>
      <c r="C210" s="832" t="s">
        <v>2154</v>
      </c>
      <c r="D210" s="832" t="s">
        <v>3192</v>
      </c>
      <c r="E210" s="832" t="s">
        <v>3193</v>
      </c>
      <c r="F210" s="849"/>
      <c r="G210" s="849"/>
      <c r="H210" s="849"/>
      <c r="I210" s="849"/>
      <c r="J210" s="849">
        <v>120</v>
      </c>
      <c r="K210" s="849">
        <v>31320</v>
      </c>
      <c r="L210" s="849">
        <v>1</v>
      </c>
      <c r="M210" s="849">
        <v>261</v>
      </c>
      <c r="N210" s="849">
        <v>76</v>
      </c>
      <c r="O210" s="849">
        <v>19912</v>
      </c>
      <c r="P210" s="837">
        <v>0.63575989782886333</v>
      </c>
      <c r="Q210" s="850">
        <v>262</v>
      </c>
    </row>
    <row r="211" spans="1:17" ht="14.4" customHeight="1" x14ac:dyDescent="0.3">
      <c r="A211" s="831" t="s">
        <v>3160</v>
      </c>
      <c r="B211" s="832" t="s">
        <v>3161</v>
      </c>
      <c r="C211" s="832" t="s">
        <v>2154</v>
      </c>
      <c r="D211" s="832" t="s">
        <v>3194</v>
      </c>
      <c r="E211" s="832" t="s">
        <v>3195</v>
      </c>
      <c r="F211" s="849"/>
      <c r="G211" s="849"/>
      <c r="H211" s="849"/>
      <c r="I211" s="849"/>
      <c r="J211" s="849">
        <v>1</v>
      </c>
      <c r="K211" s="849">
        <v>152</v>
      </c>
      <c r="L211" s="849">
        <v>1</v>
      </c>
      <c r="M211" s="849">
        <v>152</v>
      </c>
      <c r="N211" s="849"/>
      <c r="O211" s="849"/>
      <c r="P211" s="837"/>
      <c r="Q211" s="850"/>
    </row>
    <row r="212" spans="1:17" ht="14.4" customHeight="1" thickBot="1" x14ac:dyDescent="0.35">
      <c r="A212" s="839" t="s">
        <v>3196</v>
      </c>
      <c r="B212" s="840" t="s">
        <v>3197</v>
      </c>
      <c r="C212" s="840" t="s">
        <v>2154</v>
      </c>
      <c r="D212" s="840" t="s">
        <v>3198</v>
      </c>
      <c r="E212" s="840" t="s">
        <v>3199</v>
      </c>
      <c r="F212" s="851">
        <v>1</v>
      </c>
      <c r="G212" s="851">
        <v>1483</v>
      </c>
      <c r="H212" s="851"/>
      <c r="I212" s="851">
        <v>1483</v>
      </c>
      <c r="J212" s="851"/>
      <c r="K212" s="851"/>
      <c r="L212" s="851"/>
      <c r="M212" s="851"/>
      <c r="N212" s="851"/>
      <c r="O212" s="851"/>
      <c r="P212" s="845"/>
      <c r="Q212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1065</v>
      </c>
      <c r="D3" s="193">
        <f>SUBTOTAL(9,D6:D1048576)</f>
        <v>1033</v>
      </c>
      <c r="E3" s="193">
        <f>SUBTOTAL(9,E6:E1048576)</f>
        <v>1019</v>
      </c>
      <c r="F3" s="194">
        <f>IF(OR(E3=0,D3=0),"",E3/D3)</f>
        <v>0.98644724104549852</v>
      </c>
      <c r="G3" s="388">
        <f>SUBTOTAL(9,G6:G1048576)</f>
        <v>1033.1541000000002</v>
      </c>
      <c r="H3" s="389">
        <f>SUBTOTAL(9,H6:H1048576)</f>
        <v>1008.8270399999999</v>
      </c>
      <c r="I3" s="389">
        <f>SUBTOTAL(9,I6:I1048576)</f>
        <v>1011.59196</v>
      </c>
      <c r="J3" s="194">
        <f>IF(OR(I3=0,H3=0),"",I3/H3)</f>
        <v>1.0027407274888271</v>
      </c>
      <c r="K3" s="388">
        <f>SUBTOTAL(9,K6:K1048576)</f>
        <v>37.274999999999999</v>
      </c>
      <c r="L3" s="389">
        <f>SUBTOTAL(9,L6:L1048576)</f>
        <v>36.155000000000001</v>
      </c>
      <c r="M3" s="389">
        <f>SUBTOTAL(9,M6:M1048576)</f>
        <v>35.664999999999999</v>
      </c>
      <c r="N3" s="195">
        <f>IF(OR(M3=0,E3=0),"",M3*1000/E3)</f>
        <v>35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7"/>
      <c r="B5" s="998"/>
      <c r="C5" s="1001">
        <v>2015</v>
      </c>
      <c r="D5" s="1001">
        <v>2018</v>
      </c>
      <c r="E5" s="1001">
        <v>2019</v>
      </c>
      <c r="F5" s="1002" t="s">
        <v>2</v>
      </c>
      <c r="G5" s="1006">
        <v>2015</v>
      </c>
      <c r="H5" s="1001">
        <v>2018</v>
      </c>
      <c r="I5" s="1001">
        <v>2019</v>
      </c>
      <c r="J5" s="1002" t="s">
        <v>2</v>
      </c>
      <c r="K5" s="1006">
        <v>2015</v>
      </c>
      <c r="L5" s="1001">
        <v>2018</v>
      </c>
      <c r="M5" s="1001">
        <v>2019</v>
      </c>
      <c r="N5" s="1007" t="s">
        <v>92</v>
      </c>
    </row>
    <row r="6" spans="1:14" ht="14.4" customHeight="1" thickBot="1" x14ac:dyDescent="0.35">
      <c r="A6" s="999" t="s">
        <v>2537</v>
      </c>
      <c r="B6" s="1000" t="s">
        <v>3201</v>
      </c>
      <c r="C6" s="1003">
        <v>1065</v>
      </c>
      <c r="D6" s="1004">
        <v>1033</v>
      </c>
      <c r="E6" s="1004">
        <v>1019</v>
      </c>
      <c r="F6" s="1005"/>
      <c r="G6" s="1003">
        <v>1033.1541000000002</v>
      </c>
      <c r="H6" s="1004">
        <v>1008.8270399999999</v>
      </c>
      <c r="I6" s="1004">
        <v>1011.59196</v>
      </c>
      <c r="J6" s="1005"/>
      <c r="K6" s="1003">
        <v>37.274999999999999</v>
      </c>
      <c r="L6" s="1004">
        <v>36.155000000000001</v>
      </c>
      <c r="M6" s="1004">
        <v>35.664999999999999</v>
      </c>
      <c r="N6" s="100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0.85621741130009976</v>
      </c>
      <c r="C4" s="323">
        <f t="shared" ref="C4:M4" si="0">(C10+C8)/C6</f>
        <v>1.2139557618754602</v>
      </c>
      <c r="D4" s="323">
        <f t="shared" si="0"/>
        <v>1.2069071581973783</v>
      </c>
      <c r="E4" s="323">
        <f t="shared" si="0"/>
        <v>1.2307216510257055</v>
      </c>
      <c r="F4" s="323">
        <f t="shared" si="0"/>
        <v>0.48115137544952163</v>
      </c>
      <c r="G4" s="323">
        <f t="shared" si="0"/>
        <v>0.48115137544952163</v>
      </c>
      <c r="H4" s="323">
        <f t="shared" si="0"/>
        <v>0.48115137544952163</v>
      </c>
      <c r="I4" s="323">
        <f t="shared" si="0"/>
        <v>0.48115137544952163</v>
      </c>
      <c r="J4" s="323">
        <f t="shared" si="0"/>
        <v>0.48115137544952163</v>
      </c>
      <c r="K4" s="323">
        <f t="shared" si="0"/>
        <v>0.48115137544952163</v>
      </c>
      <c r="L4" s="323">
        <f t="shared" si="0"/>
        <v>0.48115137544952163</v>
      </c>
      <c r="M4" s="323">
        <f t="shared" si="0"/>
        <v>0.48115137544952163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4869.0554700000102</v>
      </c>
      <c r="C5" s="323">
        <f>IF(ISERROR(VLOOKUP($A5,'Man Tab'!$A:$Q,COLUMN()+2,0)),0,VLOOKUP($A5,'Man Tab'!$A:$Q,COLUMN()+2,0))</f>
        <v>4393.0356400000101</v>
      </c>
      <c r="D5" s="323">
        <f>IF(ISERROR(VLOOKUP($A5,'Man Tab'!$A:$Q,COLUMN()+2,0)),0,VLOOKUP($A5,'Man Tab'!$A:$Q,COLUMN()+2,0))</f>
        <v>4875.95686999999</v>
      </c>
      <c r="E5" s="323">
        <f>IF(ISERROR(VLOOKUP($A5,'Man Tab'!$A:$Q,COLUMN()+2,0)),0,VLOOKUP($A5,'Man Tab'!$A:$Q,COLUMN()+2,0))</f>
        <v>5121.6671799999804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4869.0554700000102</v>
      </c>
      <c r="C6" s="325">
        <f t="shared" ref="C6:M6" si="1">C5+B6</f>
        <v>9262.0911100000194</v>
      </c>
      <c r="D6" s="325">
        <f t="shared" si="1"/>
        <v>14138.04798000001</v>
      </c>
      <c r="E6" s="325">
        <f t="shared" si="1"/>
        <v>19259.715159999992</v>
      </c>
      <c r="F6" s="325">
        <f t="shared" si="1"/>
        <v>19259.715159999992</v>
      </c>
      <c r="G6" s="325">
        <f t="shared" si="1"/>
        <v>19259.715159999992</v>
      </c>
      <c r="H6" s="325">
        <f t="shared" si="1"/>
        <v>19259.715159999992</v>
      </c>
      <c r="I6" s="325">
        <f t="shared" si="1"/>
        <v>19259.715159999992</v>
      </c>
      <c r="J6" s="325">
        <f t="shared" si="1"/>
        <v>19259.715159999992</v>
      </c>
      <c r="K6" s="325">
        <f t="shared" si="1"/>
        <v>19259.715159999992</v>
      </c>
      <c r="L6" s="325">
        <f t="shared" si="1"/>
        <v>19259.715159999992</v>
      </c>
      <c r="M6" s="325">
        <f t="shared" si="1"/>
        <v>19259.715159999992</v>
      </c>
    </row>
    <row r="7" spans="1:13" ht="14.4" customHeight="1" x14ac:dyDescent="0.3">
      <c r="A7" s="324" t="s">
        <v>125</v>
      </c>
      <c r="B7" s="324">
        <v>57.582999999999998</v>
      </c>
      <c r="C7" s="324">
        <v>219.57599999999999</v>
      </c>
      <c r="D7" s="324">
        <v>332.36399999999998</v>
      </c>
      <c r="E7" s="324">
        <v>481.21699999999998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1727.49</v>
      </c>
      <c r="C8" s="325">
        <f t="shared" ref="C8:M8" si="2">C7*30</f>
        <v>6587.28</v>
      </c>
      <c r="D8" s="325">
        <f t="shared" si="2"/>
        <v>9970.92</v>
      </c>
      <c r="E8" s="325">
        <f t="shared" si="2"/>
        <v>14436.51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2441480.0699999998</v>
      </c>
      <c r="C9" s="324">
        <v>2215008.8000000003</v>
      </c>
      <c r="D9" s="324">
        <v>2435902.4400000004</v>
      </c>
      <c r="E9" s="324">
        <v>2174447.13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2441.4800699999996</v>
      </c>
      <c r="C10" s="325">
        <f t="shared" ref="C10:M10" si="3">C9/1000+B10</f>
        <v>4656.4888699999992</v>
      </c>
      <c r="D10" s="325">
        <f t="shared" si="3"/>
        <v>7092.3913099999991</v>
      </c>
      <c r="E10" s="325">
        <f t="shared" si="3"/>
        <v>9266.8384399999995</v>
      </c>
      <c r="F10" s="325">
        <f t="shared" si="3"/>
        <v>9266.8384399999995</v>
      </c>
      <c r="G10" s="325">
        <f t="shared" si="3"/>
        <v>9266.8384399999995</v>
      </c>
      <c r="H10" s="325">
        <f t="shared" si="3"/>
        <v>9266.8384399999995</v>
      </c>
      <c r="I10" s="325">
        <f t="shared" si="3"/>
        <v>9266.8384399999995</v>
      </c>
      <c r="J10" s="325">
        <f t="shared" si="3"/>
        <v>9266.8384399999995</v>
      </c>
      <c r="K10" s="325">
        <f t="shared" si="3"/>
        <v>9266.8384399999995</v>
      </c>
      <c r="L10" s="325">
        <f t="shared" si="3"/>
        <v>9266.8384399999995</v>
      </c>
      <c r="M10" s="325">
        <f t="shared" si="3"/>
        <v>9266.8384399999995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1.1835575821055799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1.1835575821055799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1375</v>
      </c>
      <c r="C7" s="56">
        <v>114.583333333333</v>
      </c>
      <c r="D7" s="56">
        <v>94.076539999999994</v>
      </c>
      <c r="E7" s="56">
        <v>195.10782</v>
      </c>
      <c r="F7" s="56">
        <v>127.09161</v>
      </c>
      <c r="G7" s="56">
        <v>162.818469999999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579.09443999999996</v>
      </c>
      <c r="Q7" s="185">
        <v>1.263478778181</v>
      </c>
    </row>
    <row r="8" spans="1:17" ht="14.4" customHeight="1" x14ac:dyDescent="0.3">
      <c r="A8" s="19" t="s">
        <v>36</v>
      </c>
      <c r="B8" s="55">
        <v>108.76359556884501</v>
      </c>
      <c r="C8" s="56">
        <v>9.0636329640700009</v>
      </c>
      <c r="D8" s="56">
        <v>2.59</v>
      </c>
      <c r="E8" s="56">
        <v>20.260000000000002</v>
      </c>
      <c r="F8" s="56">
        <v>0</v>
      </c>
      <c r="G8" s="56">
        <v>12.519999999998999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35.369999999999997</v>
      </c>
      <c r="Q8" s="185">
        <v>0.975602171342</v>
      </c>
    </row>
    <row r="9" spans="1:17" ht="14.4" customHeight="1" x14ac:dyDescent="0.3">
      <c r="A9" s="19" t="s">
        <v>37</v>
      </c>
      <c r="B9" s="55">
        <v>3899.44915801454</v>
      </c>
      <c r="C9" s="56">
        <v>324.95409650121201</v>
      </c>
      <c r="D9" s="56">
        <v>260.783580000001</v>
      </c>
      <c r="E9" s="56">
        <v>248.11420000000001</v>
      </c>
      <c r="F9" s="56">
        <v>181.40755999999999</v>
      </c>
      <c r="G9" s="56">
        <v>496.35641999999802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1186.66176</v>
      </c>
      <c r="Q9" s="185">
        <v>0.91294568431099998</v>
      </c>
    </row>
    <row r="10" spans="1:17" ht="14.4" customHeight="1" x14ac:dyDescent="0.3">
      <c r="A10" s="19" t="s">
        <v>38</v>
      </c>
      <c r="B10" s="55">
        <v>264.74952679768302</v>
      </c>
      <c r="C10" s="56">
        <v>22.062460566473</v>
      </c>
      <c r="D10" s="56">
        <v>21.20505</v>
      </c>
      <c r="E10" s="56">
        <v>24.938009999999998</v>
      </c>
      <c r="F10" s="56">
        <v>30.008569999999001</v>
      </c>
      <c r="G10" s="56">
        <v>29.534009999999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105.68564000000001</v>
      </c>
      <c r="Q10" s="185">
        <v>1.19757313199</v>
      </c>
    </row>
    <row r="11" spans="1:17" ht="14.4" customHeight="1" x14ac:dyDescent="0.3">
      <c r="A11" s="19" t="s">
        <v>39</v>
      </c>
      <c r="B11" s="55">
        <v>684.42109853838394</v>
      </c>
      <c r="C11" s="56">
        <v>57.035091544864997</v>
      </c>
      <c r="D11" s="56">
        <v>64.675550000000001</v>
      </c>
      <c r="E11" s="56">
        <v>38.907490000000003</v>
      </c>
      <c r="F11" s="56">
        <v>66.806049999999004</v>
      </c>
      <c r="G11" s="56">
        <v>61.295709999998998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231.6848</v>
      </c>
      <c r="Q11" s="185">
        <v>1.015536197648</v>
      </c>
    </row>
    <row r="12" spans="1:17" ht="14.4" customHeight="1" x14ac:dyDescent="0.3">
      <c r="A12" s="19" t="s">
        <v>40</v>
      </c>
      <c r="B12" s="55">
        <v>34.275258225343002</v>
      </c>
      <c r="C12" s="56">
        <v>2.8562715187780001</v>
      </c>
      <c r="D12" s="56">
        <v>1.76</v>
      </c>
      <c r="E12" s="56">
        <v>2.02</v>
      </c>
      <c r="F12" s="56">
        <v>6.9840999999989997</v>
      </c>
      <c r="G12" s="56">
        <v>7.7629999999989998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18.527100000000001</v>
      </c>
      <c r="Q12" s="185">
        <v>1.621615791617</v>
      </c>
    </row>
    <row r="13" spans="1:17" ht="14.4" customHeight="1" x14ac:dyDescent="0.3">
      <c r="A13" s="19" t="s">
        <v>41</v>
      </c>
      <c r="B13" s="55">
        <v>1060</v>
      </c>
      <c r="C13" s="56">
        <v>88.333333333333002</v>
      </c>
      <c r="D13" s="56">
        <v>80.31353</v>
      </c>
      <c r="E13" s="56">
        <v>79.161469999999994</v>
      </c>
      <c r="F13" s="56">
        <v>86.487009999999003</v>
      </c>
      <c r="G13" s="56">
        <v>96.258409999999003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342.22041999999999</v>
      </c>
      <c r="Q13" s="185">
        <v>0.96854835848999998</v>
      </c>
    </row>
    <row r="14" spans="1:17" ht="14.4" customHeight="1" x14ac:dyDescent="0.3">
      <c r="A14" s="19" t="s">
        <v>42</v>
      </c>
      <c r="B14" s="55">
        <v>2517.2744554955898</v>
      </c>
      <c r="C14" s="56">
        <v>209.772871291299</v>
      </c>
      <c r="D14" s="56">
        <v>314.67000000000098</v>
      </c>
      <c r="E14" s="56">
        <v>253.80500000000001</v>
      </c>
      <c r="F14" s="56">
        <v>237.539999999999</v>
      </c>
      <c r="G14" s="56">
        <v>194.79799999999901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1000.813</v>
      </c>
      <c r="Q14" s="185">
        <v>1.1927340673739999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1126.0419839541501</v>
      </c>
      <c r="C17" s="56">
        <v>93.836831996178006</v>
      </c>
      <c r="D17" s="56">
        <v>41.030520000000003</v>
      </c>
      <c r="E17" s="56">
        <v>16.078990000000001</v>
      </c>
      <c r="F17" s="56">
        <v>203.74650999999901</v>
      </c>
      <c r="G17" s="56">
        <v>95.262479999999002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356.11849999999902</v>
      </c>
      <c r="Q17" s="185">
        <v>0.94877057447500002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18.02</v>
      </c>
      <c r="F18" s="56">
        <v>0</v>
      </c>
      <c r="G18" s="56">
        <v>1.5179999999989999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19.538</v>
      </c>
      <c r="Q18" s="185" t="s">
        <v>329</v>
      </c>
    </row>
    <row r="19" spans="1:17" ht="14.4" customHeight="1" x14ac:dyDescent="0.3">
      <c r="A19" s="19" t="s">
        <v>47</v>
      </c>
      <c r="B19" s="55">
        <v>1587.1379745997499</v>
      </c>
      <c r="C19" s="56">
        <v>132.26149788331199</v>
      </c>
      <c r="D19" s="56">
        <v>147.41461000000001</v>
      </c>
      <c r="E19" s="56">
        <v>114.4225</v>
      </c>
      <c r="F19" s="56">
        <v>229.31339999999901</v>
      </c>
      <c r="G19" s="56">
        <v>212.50018999999901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703.65069999999901</v>
      </c>
      <c r="Q19" s="185">
        <v>1.330036917888</v>
      </c>
    </row>
    <row r="20" spans="1:17" ht="14.4" customHeight="1" x14ac:dyDescent="0.3">
      <c r="A20" s="19" t="s">
        <v>48</v>
      </c>
      <c r="B20" s="55">
        <v>41253.624922000003</v>
      </c>
      <c r="C20" s="56">
        <v>3437.8020768333399</v>
      </c>
      <c r="D20" s="56">
        <v>3670.0218400000099</v>
      </c>
      <c r="E20" s="56">
        <v>3207.7004000000102</v>
      </c>
      <c r="F20" s="56">
        <v>3501.0119299999901</v>
      </c>
      <c r="G20" s="56">
        <v>3580.4545399999802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13959.18871</v>
      </c>
      <c r="Q20" s="185">
        <v>1.01512451837</v>
      </c>
    </row>
    <row r="21" spans="1:17" ht="14.4" customHeight="1" x14ac:dyDescent="0.3">
      <c r="A21" s="20" t="s">
        <v>49</v>
      </c>
      <c r="B21" s="55">
        <v>2274.99999999997</v>
      </c>
      <c r="C21" s="56">
        <v>189.58333333333101</v>
      </c>
      <c r="D21" s="56">
        <v>165.24930000000001</v>
      </c>
      <c r="E21" s="56">
        <v>164.53831</v>
      </c>
      <c r="F21" s="56">
        <v>164.53729999999999</v>
      </c>
      <c r="G21" s="56">
        <v>164.537329999999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658.86223999999902</v>
      </c>
      <c r="Q21" s="185">
        <v>0.86882932747200003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9.7949999999999999</v>
      </c>
      <c r="F22" s="56">
        <v>19.825849999999001</v>
      </c>
      <c r="G22" s="56">
        <v>6.0499999999989997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35.670849999999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1.45519152283669E-11</v>
      </c>
      <c r="C24" s="56">
        <v>9.0949470177292804E-13</v>
      </c>
      <c r="D24" s="56">
        <v>5.2649499999989997</v>
      </c>
      <c r="E24" s="56">
        <v>0.16644999999999999</v>
      </c>
      <c r="F24" s="56">
        <v>21.196979999997001</v>
      </c>
      <c r="G24" s="56">
        <v>6.19999999E-4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26.628999999998001</v>
      </c>
      <c r="Q24" s="185"/>
    </row>
    <row r="25" spans="1:17" ht="14.4" customHeight="1" x14ac:dyDescent="0.3">
      <c r="A25" s="21" t="s">
        <v>53</v>
      </c>
      <c r="B25" s="58">
        <v>56185.7379731943</v>
      </c>
      <c r="C25" s="59">
        <v>4682.1448310995202</v>
      </c>
      <c r="D25" s="59">
        <v>4869.0554700000102</v>
      </c>
      <c r="E25" s="59">
        <v>4393.0356400000101</v>
      </c>
      <c r="F25" s="59">
        <v>4875.95686999999</v>
      </c>
      <c r="G25" s="59">
        <v>5121.6671799999804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19259.71516</v>
      </c>
      <c r="Q25" s="186">
        <v>1.0283596436439999</v>
      </c>
    </row>
    <row r="26" spans="1:17" ht="14.4" customHeight="1" x14ac:dyDescent="0.3">
      <c r="A26" s="19" t="s">
        <v>54</v>
      </c>
      <c r="B26" s="55">
        <v>6836.3027392334998</v>
      </c>
      <c r="C26" s="56">
        <v>569.69189493612498</v>
      </c>
      <c r="D26" s="56">
        <v>575.18590000000097</v>
      </c>
      <c r="E26" s="56">
        <v>584.18593999999996</v>
      </c>
      <c r="F26" s="56">
        <v>574.030450000001</v>
      </c>
      <c r="G26" s="56">
        <v>635.47942999999998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2368.8817199999999</v>
      </c>
      <c r="Q26" s="185">
        <v>1.0395451212560001</v>
      </c>
    </row>
    <row r="27" spans="1:17" ht="14.4" customHeight="1" x14ac:dyDescent="0.3">
      <c r="A27" s="22" t="s">
        <v>55</v>
      </c>
      <c r="B27" s="58">
        <v>63022.040712427799</v>
      </c>
      <c r="C27" s="59">
        <v>5251.8367260356499</v>
      </c>
      <c r="D27" s="59">
        <v>5444.2413700000097</v>
      </c>
      <c r="E27" s="59">
        <v>4977.2215800000104</v>
      </c>
      <c r="F27" s="59">
        <v>5449.9873199999902</v>
      </c>
      <c r="G27" s="59">
        <v>5757.1466099999798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21628.596880000001</v>
      </c>
      <c r="Q27" s="186">
        <v>1.0295729859980001</v>
      </c>
    </row>
    <row r="28" spans="1:17" ht="14.4" customHeight="1" x14ac:dyDescent="0.3">
      <c r="A28" s="20" t="s">
        <v>56</v>
      </c>
      <c r="B28" s="55">
        <v>3006.2798068851498</v>
      </c>
      <c r="C28" s="56">
        <v>250.52331724042901</v>
      </c>
      <c r="D28" s="56">
        <v>83.230450000000005</v>
      </c>
      <c r="E28" s="56">
        <v>140.57069999999999</v>
      </c>
      <c r="F28" s="56">
        <v>279.45836000000003</v>
      </c>
      <c r="G28" s="56">
        <v>126.99484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630.25435000000004</v>
      </c>
      <c r="Q28" s="185">
        <v>0.62893781399500004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48103.424790762198</v>
      </c>
      <c r="C6" s="701">
        <v>56875.717620000098</v>
      </c>
      <c r="D6" s="702">
        <v>8772.2928292379202</v>
      </c>
      <c r="E6" s="703">
        <v>1.18236316577</v>
      </c>
      <c r="F6" s="701">
        <v>56185.7379731943</v>
      </c>
      <c r="G6" s="702">
        <v>18728.579324398099</v>
      </c>
      <c r="H6" s="704">
        <v>5121.6671799999804</v>
      </c>
      <c r="I6" s="701">
        <v>19259.71516</v>
      </c>
      <c r="J6" s="702">
        <v>531.13583560188601</v>
      </c>
      <c r="K6" s="705">
        <v>0.34278654788099999</v>
      </c>
    </row>
    <row r="7" spans="1:11" ht="14.4" customHeight="1" thickBot="1" x14ac:dyDescent="0.35">
      <c r="A7" s="720" t="s">
        <v>332</v>
      </c>
      <c r="B7" s="701">
        <v>10199.969443592599</v>
      </c>
      <c r="C7" s="701">
        <v>9531.4775000000209</v>
      </c>
      <c r="D7" s="702">
        <v>-668.49194359262003</v>
      </c>
      <c r="E7" s="703">
        <v>0.93446137782100003</v>
      </c>
      <c r="F7" s="701">
        <v>9943.9330926403909</v>
      </c>
      <c r="G7" s="702">
        <v>3314.64436421346</v>
      </c>
      <c r="H7" s="704">
        <v>1061.34464</v>
      </c>
      <c r="I7" s="701">
        <v>3500.3225600000001</v>
      </c>
      <c r="J7" s="702">
        <v>185.67819578653601</v>
      </c>
      <c r="K7" s="705">
        <v>0.35200584390400003</v>
      </c>
    </row>
    <row r="8" spans="1:11" ht="14.4" customHeight="1" thickBot="1" x14ac:dyDescent="0.35">
      <c r="A8" s="721" t="s">
        <v>333</v>
      </c>
      <c r="B8" s="701">
        <v>7967.9929169398702</v>
      </c>
      <c r="C8" s="701">
        <v>7339.4395000000104</v>
      </c>
      <c r="D8" s="702">
        <v>-628.55341693985997</v>
      </c>
      <c r="E8" s="703">
        <v>0.92111521389399997</v>
      </c>
      <c r="F8" s="701">
        <v>7426.6586371447902</v>
      </c>
      <c r="G8" s="702">
        <v>2475.5528790482599</v>
      </c>
      <c r="H8" s="704">
        <v>866.54663999999605</v>
      </c>
      <c r="I8" s="701">
        <v>2499.50956</v>
      </c>
      <c r="J8" s="702">
        <v>23.956680951732999</v>
      </c>
      <c r="K8" s="705">
        <v>0.33655910175999998</v>
      </c>
    </row>
    <row r="9" spans="1:11" ht="14.4" customHeight="1" thickBot="1" x14ac:dyDescent="0.35">
      <c r="A9" s="722" t="s">
        <v>334</v>
      </c>
      <c r="B9" s="706">
        <v>0</v>
      </c>
      <c r="C9" s="706">
        <v>4.9999999999998803E-5</v>
      </c>
      <c r="D9" s="707">
        <v>4.9999999999998803E-5</v>
      </c>
      <c r="E9" s="708" t="s">
        <v>329</v>
      </c>
      <c r="F9" s="706">
        <v>0</v>
      </c>
      <c r="G9" s="707">
        <v>0</v>
      </c>
      <c r="H9" s="709">
        <v>6.19999999E-4</v>
      </c>
      <c r="I9" s="706">
        <v>1.4E-3</v>
      </c>
      <c r="J9" s="707">
        <v>1.4E-3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4.9999999999998803E-5</v>
      </c>
      <c r="D10" s="702">
        <v>4.9999999999998803E-5</v>
      </c>
      <c r="E10" s="711" t="s">
        <v>329</v>
      </c>
      <c r="F10" s="701">
        <v>0</v>
      </c>
      <c r="G10" s="702">
        <v>0</v>
      </c>
      <c r="H10" s="704">
        <v>6.19999999E-4</v>
      </c>
      <c r="I10" s="701">
        <v>1.4E-3</v>
      </c>
      <c r="J10" s="702">
        <v>1.4E-3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1355</v>
      </c>
      <c r="C11" s="706">
        <v>1424.7701300000001</v>
      </c>
      <c r="D11" s="707">
        <v>69.770130000002993</v>
      </c>
      <c r="E11" s="713">
        <v>1.051490870848</v>
      </c>
      <c r="F11" s="706">
        <v>1375</v>
      </c>
      <c r="G11" s="707">
        <v>458.33333333333297</v>
      </c>
      <c r="H11" s="709">
        <v>162.818469999999</v>
      </c>
      <c r="I11" s="706">
        <v>579.09443999999996</v>
      </c>
      <c r="J11" s="707">
        <v>120.761106666666</v>
      </c>
      <c r="K11" s="714">
        <v>0.42115959272699999</v>
      </c>
    </row>
    <row r="12" spans="1:11" ht="14.4" customHeight="1" thickBot="1" x14ac:dyDescent="0.35">
      <c r="A12" s="723" t="s">
        <v>337</v>
      </c>
      <c r="B12" s="701">
        <v>870</v>
      </c>
      <c r="C12" s="701">
        <v>766.08523000000196</v>
      </c>
      <c r="D12" s="702">
        <v>-103.914769999998</v>
      </c>
      <c r="E12" s="703">
        <v>0.88055773563200002</v>
      </c>
      <c r="F12" s="701">
        <v>770</v>
      </c>
      <c r="G12" s="702">
        <v>256.66666666666703</v>
      </c>
      <c r="H12" s="704">
        <v>83.666509999998993</v>
      </c>
      <c r="I12" s="701">
        <v>260.57602000000003</v>
      </c>
      <c r="J12" s="702">
        <v>3.9093533333320001</v>
      </c>
      <c r="K12" s="705">
        <v>0.33841041558399998</v>
      </c>
    </row>
    <row r="13" spans="1:11" ht="14.4" customHeight="1" thickBot="1" x14ac:dyDescent="0.35">
      <c r="A13" s="723" t="s">
        <v>338</v>
      </c>
      <c r="B13" s="701">
        <v>20</v>
      </c>
      <c r="C13" s="701">
        <v>14.57545</v>
      </c>
      <c r="D13" s="702">
        <v>-5.4245499999989999</v>
      </c>
      <c r="E13" s="703">
        <v>0.72877250000000005</v>
      </c>
      <c r="F13" s="701">
        <v>20</v>
      </c>
      <c r="G13" s="702">
        <v>6.6666666666659999</v>
      </c>
      <c r="H13" s="704">
        <v>0</v>
      </c>
      <c r="I13" s="701">
        <v>2.5137399999990002</v>
      </c>
      <c r="J13" s="702">
        <v>-4.1529266666659996</v>
      </c>
      <c r="K13" s="705">
        <v>0.12568699999999999</v>
      </c>
    </row>
    <row r="14" spans="1:11" ht="14.4" customHeight="1" thickBot="1" x14ac:dyDescent="0.35">
      <c r="A14" s="723" t="s">
        <v>339</v>
      </c>
      <c r="B14" s="701">
        <v>60</v>
      </c>
      <c r="C14" s="701">
        <v>65.643289999999993</v>
      </c>
      <c r="D14" s="702">
        <v>5.6432900000000004</v>
      </c>
      <c r="E14" s="703">
        <v>1.094054833333</v>
      </c>
      <c r="F14" s="701">
        <v>75</v>
      </c>
      <c r="G14" s="702">
        <v>25</v>
      </c>
      <c r="H14" s="704">
        <v>0</v>
      </c>
      <c r="I14" s="701">
        <v>19.80986</v>
      </c>
      <c r="J14" s="702">
        <v>-5.1901400000000004</v>
      </c>
      <c r="K14" s="705">
        <v>0.26413146666600001</v>
      </c>
    </row>
    <row r="15" spans="1:11" ht="14.4" customHeight="1" thickBot="1" x14ac:dyDescent="0.35">
      <c r="A15" s="723" t="s">
        <v>340</v>
      </c>
      <c r="B15" s="701">
        <v>10</v>
      </c>
      <c r="C15" s="701">
        <v>0</v>
      </c>
      <c r="D15" s="702">
        <v>-10</v>
      </c>
      <c r="E15" s="703">
        <v>0</v>
      </c>
      <c r="F15" s="701">
        <v>5</v>
      </c>
      <c r="G15" s="702">
        <v>1.6666666666659999</v>
      </c>
      <c r="H15" s="704">
        <v>0</v>
      </c>
      <c r="I15" s="701">
        <v>73.870900000000006</v>
      </c>
      <c r="J15" s="702">
        <v>72.204233333332994</v>
      </c>
      <c r="K15" s="705">
        <v>14.774179999999999</v>
      </c>
    </row>
    <row r="16" spans="1:11" ht="14.4" customHeight="1" thickBot="1" x14ac:dyDescent="0.35">
      <c r="A16" s="723" t="s">
        <v>341</v>
      </c>
      <c r="B16" s="701">
        <v>0</v>
      </c>
      <c r="C16" s="701">
        <v>3.036</v>
      </c>
      <c r="D16" s="702">
        <v>3.036</v>
      </c>
      <c r="E16" s="711" t="s">
        <v>342</v>
      </c>
      <c r="F16" s="701">
        <v>5</v>
      </c>
      <c r="G16" s="702">
        <v>1.6666666666659999</v>
      </c>
      <c r="H16" s="704">
        <v>0</v>
      </c>
      <c r="I16" s="701">
        <v>0</v>
      </c>
      <c r="J16" s="702">
        <v>-1.6666666666659999</v>
      </c>
      <c r="K16" s="705">
        <v>0</v>
      </c>
    </row>
    <row r="17" spans="1:11" ht="14.4" customHeight="1" thickBot="1" x14ac:dyDescent="0.35">
      <c r="A17" s="723" t="s">
        <v>343</v>
      </c>
      <c r="B17" s="701">
        <v>20</v>
      </c>
      <c r="C17" s="701">
        <v>110.88629</v>
      </c>
      <c r="D17" s="702">
        <v>90.886290000000002</v>
      </c>
      <c r="E17" s="703">
        <v>5.5443144999999996</v>
      </c>
      <c r="F17" s="701">
        <v>110</v>
      </c>
      <c r="G17" s="702">
        <v>36.666666666666003</v>
      </c>
      <c r="H17" s="704">
        <v>50.049999999999002</v>
      </c>
      <c r="I17" s="701">
        <v>123.07599999999999</v>
      </c>
      <c r="J17" s="702">
        <v>86.409333333332995</v>
      </c>
      <c r="K17" s="705">
        <v>1.118872727272</v>
      </c>
    </row>
    <row r="18" spans="1:11" ht="14.4" customHeight="1" thickBot="1" x14ac:dyDescent="0.35">
      <c r="A18" s="723" t="s">
        <v>344</v>
      </c>
      <c r="B18" s="701">
        <v>280</v>
      </c>
      <c r="C18" s="701">
        <v>296.18914000000098</v>
      </c>
      <c r="D18" s="702">
        <v>16.189139999999998</v>
      </c>
      <c r="E18" s="703">
        <v>1.0578183571419999</v>
      </c>
      <c r="F18" s="701">
        <v>260</v>
      </c>
      <c r="G18" s="702">
        <v>86.666666666666003</v>
      </c>
      <c r="H18" s="704">
        <v>20.752539999999001</v>
      </c>
      <c r="I18" s="701">
        <v>71.346629999998996</v>
      </c>
      <c r="J18" s="702">
        <v>-15.320036666666001</v>
      </c>
      <c r="K18" s="705">
        <v>0.27441011538400001</v>
      </c>
    </row>
    <row r="19" spans="1:11" ht="14.4" customHeight="1" thickBot="1" x14ac:dyDescent="0.35">
      <c r="A19" s="723" t="s">
        <v>345</v>
      </c>
      <c r="B19" s="701">
        <v>10</v>
      </c>
      <c r="C19" s="701">
        <v>103.57322000000001</v>
      </c>
      <c r="D19" s="702">
        <v>93.573220000000006</v>
      </c>
      <c r="E19" s="703">
        <v>10.357322</v>
      </c>
      <c r="F19" s="701">
        <v>50</v>
      </c>
      <c r="G19" s="702">
        <v>16.666666666666</v>
      </c>
      <c r="H19" s="704">
        <v>2.1137499999989999</v>
      </c>
      <c r="I19" s="701">
        <v>2.5592499999989999</v>
      </c>
      <c r="J19" s="702">
        <v>-14.107416666665999</v>
      </c>
      <c r="K19" s="705">
        <v>5.1184999999000003E-2</v>
      </c>
    </row>
    <row r="20" spans="1:11" ht="14.4" customHeight="1" thickBot="1" x14ac:dyDescent="0.35">
      <c r="A20" s="723" t="s">
        <v>346</v>
      </c>
      <c r="B20" s="701">
        <v>85</v>
      </c>
      <c r="C20" s="701">
        <v>64.781509999999997</v>
      </c>
      <c r="D20" s="702">
        <v>-20.218489999999001</v>
      </c>
      <c r="E20" s="703">
        <v>0.76213541176400001</v>
      </c>
      <c r="F20" s="701">
        <v>80</v>
      </c>
      <c r="G20" s="702">
        <v>26.666666666666</v>
      </c>
      <c r="H20" s="704">
        <v>6.2356699999989997</v>
      </c>
      <c r="I20" s="701">
        <v>25.342040000000001</v>
      </c>
      <c r="J20" s="702">
        <v>-1.324626666666</v>
      </c>
      <c r="K20" s="705">
        <v>0.31677549999999999</v>
      </c>
    </row>
    <row r="21" spans="1:11" ht="14.4" customHeight="1" thickBot="1" x14ac:dyDescent="0.35">
      <c r="A21" s="722" t="s">
        <v>347</v>
      </c>
      <c r="B21" s="706">
        <v>180.89496111093499</v>
      </c>
      <c r="C21" s="706">
        <v>105.285</v>
      </c>
      <c r="D21" s="707">
        <v>-75.609961110933995</v>
      </c>
      <c r="E21" s="713">
        <v>0.58202284548600003</v>
      </c>
      <c r="F21" s="706">
        <v>108.76359556884501</v>
      </c>
      <c r="G21" s="707">
        <v>36.254531856280998</v>
      </c>
      <c r="H21" s="709">
        <v>12.519999999998999</v>
      </c>
      <c r="I21" s="706">
        <v>35.369999999999997</v>
      </c>
      <c r="J21" s="707">
        <v>-0.88453185628099995</v>
      </c>
      <c r="K21" s="714">
        <v>0.32520072377999998</v>
      </c>
    </row>
    <row r="22" spans="1:11" ht="14.4" customHeight="1" thickBot="1" x14ac:dyDescent="0.35">
      <c r="A22" s="723" t="s">
        <v>348</v>
      </c>
      <c r="B22" s="701">
        <v>165.151212668771</v>
      </c>
      <c r="C22" s="701">
        <v>89.745000000000005</v>
      </c>
      <c r="D22" s="702">
        <v>-75.406212668769996</v>
      </c>
      <c r="E22" s="703">
        <v>0.54341108702600005</v>
      </c>
      <c r="F22" s="701">
        <v>92.344831122339997</v>
      </c>
      <c r="G22" s="702">
        <v>30.781610374113001</v>
      </c>
      <c r="H22" s="704">
        <v>9.3799999999990007</v>
      </c>
      <c r="I22" s="701">
        <v>32.229999999999997</v>
      </c>
      <c r="J22" s="702">
        <v>1.4483896258860001</v>
      </c>
      <c r="K22" s="705">
        <v>0.34901791045800001</v>
      </c>
    </row>
    <row r="23" spans="1:11" ht="14.4" customHeight="1" thickBot="1" x14ac:dyDescent="0.35">
      <c r="A23" s="723" t="s">
        <v>349</v>
      </c>
      <c r="B23" s="701">
        <v>15.743748442164</v>
      </c>
      <c r="C23" s="701">
        <v>15.54</v>
      </c>
      <c r="D23" s="702">
        <v>-0.20374844216400001</v>
      </c>
      <c r="E23" s="703">
        <v>0.98705845415899995</v>
      </c>
      <c r="F23" s="701">
        <v>16.418764446503999</v>
      </c>
      <c r="G23" s="702">
        <v>5.4729214821680001</v>
      </c>
      <c r="H23" s="704">
        <v>3.139999999999</v>
      </c>
      <c r="I23" s="701">
        <v>3.139999999999</v>
      </c>
      <c r="J23" s="702">
        <v>-2.332921482168</v>
      </c>
      <c r="K23" s="705">
        <v>0.19124459762000001</v>
      </c>
    </row>
    <row r="24" spans="1:11" ht="14.4" customHeight="1" thickBot="1" x14ac:dyDescent="0.35">
      <c r="A24" s="722" t="s">
        <v>350</v>
      </c>
      <c r="B24" s="706">
        <v>4220.4548339379098</v>
      </c>
      <c r="C24" s="706">
        <v>3623.72768000001</v>
      </c>
      <c r="D24" s="707">
        <v>-596.727153937906</v>
      </c>
      <c r="E24" s="713">
        <v>0.85861070016899999</v>
      </c>
      <c r="F24" s="706">
        <v>3899.44915801454</v>
      </c>
      <c r="G24" s="707">
        <v>1299.8163860048501</v>
      </c>
      <c r="H24" s="709">
        <v>496.35641999999802</v>
      </c>
      <c r="I24" s="706">
        <v>1186.66176</v>
      </c>
      <c r="J24" s="707">
        <v>-113.154626004848</v>
      </c>
      <c r="K24" s="714">
        <v>0.30431522810299999</v>
      </c>
    </row>
    <row r="25" spans="1:11" ht="14.4" customHeight="1" thickBot="1" x14ac:dyDescent="0.35">
      <c r="A25" s="723" t="s">
        <v>351</v>
      </c>
      <c r="B25" s="701">
        <v>1080</v>
      </c>
      <c r="C25" s="701">
        <v>658.704350000001</v>
      </c>
      <c r="D25" s="702">
        <v>-421.295649999999</v>
      </c>
      <c r="E25" s="703">
        <v>0.60991143518500002</v>
      </c>
      <c r="F25" s="701">
        <v>880</v>
      </c>
      <c r="G25" s="702">
        <v>293.33333333333297</v>
      </c>
      <c r="H25" s="704">
        <v>89.485829999998998</v>
      </c>
      <c r="I25" s="701">
        <v>226.19477000000001</v>
      </c>
      <c r="J25" s="702">
        <v>-67.138563333332996</v>
      </c>
      <c r="K25" s="705">
        <v>0.25703951136300002</v>
      </c>
    </row>
    <row r="26" spans="1:11" ht="14.4" customHeight="1" thickBot="1" x14ac:dyDescent="0.35">
      <c r="A26" s="723" t="s">
        <v>352</v>
      </c>
      <c r="B26" s="701">
        <v>10</v>
      </c>
      <c r="C26" s="701">
        <v>8.0885899999999999</v>
      </c>
      <c r="D26" s="702">
        <v>-1.911409999999</v>
      </c>
      <c r="E26" s="703">
        <v>0.80885899999999999</v>
      </c>
      <c r="F26" s="701">
        <v>10</v>
      </c>
      <c r="G26" s="702">
        <v>3.333333333333</v>
      </c>
      <c r="H26" s="704">
        <v>0</v>
      </c>
      <c r="I26" s="701">
        <v>0</v>
      </c>
      <c r="J26" s="702">
        <v>-3.333333333333</v>
      </c>
      <c r="K26" s="705">
        <v>0</v>
      </c>
    </row>
    <row r="27" spans="1:11" ht="14.4" customHeight="1" thickBot="1" x14ac:dyDescent="0.35">
      <c r="A27" s="723" t="s">
        <v>353</v>
      </c>
      <c r="B27" s="701">
        <v>5</v>
      </c>
      <c r="C27" s="701">
        <v>0</v>
      </c>
      <c r="D27" s="702">
        <v>-5</v>
      </c>
      <c r="E27" s="703">
        <v>0</v>
      </c>
      <c r="F27" s="701">
        <v>0</v>
      </c>
      <c r="G27" s="702">
        <v>0</v>
      </c>
      <c r="H27" s="704">
        <v>0</v>
      </c>
      <c r="I27" s="701">
        <v>0</v>
      </c>
      <c r="J27" s="702">
        <v>0</v>
      </c>
      <c r="K27" s="705">
        <v>4</v>
      </c>
    </row>
    <row r="28" spans="1:11" ht="14.4" customHeight="1" thickBot="1" x14ac:dyDescent="0.35">
      <c r="A28" s="723" t="s">
        <v>354</v>
      </c>
      <c r="B28" s="701">
        <v>420</v>
      </c>
      <c r="C28" s="701">
        <v>425.60602000000102</v>
      </c>
      <c r="D28" s="702">
        <v>5.60602</v>
      </c>
      <c r="E28" s="703">
        <v>1.013347666666</v>
      </c>
      <c r="F28" s="701">
        <v>489.97968153746598</v>
      </c>
      <c r="G28" s="702">
        <v>163.32656051248901</v>
      </c>
      <c r="H28" s="704">
        <v>54.169999999999</v>
      </c>
      <c r="I28" s="701">
        <v>120.86724</v>
      </c>
      <c r="J28" s="702">
        <v>-42.459320512489001</v>
      </c>
      <c r="K28" s="705">
        <v>0.24667806554899999</v>
      </c>
    </row>
    <row r="29" spans="1:11" ht="14.4" customHeight="1" thickBot="1" x14ac:dyDescent="0.35">
      <c r="A29" s="723" t="s">
        <v>355</v>
      </c>
      <c r="B29" s="701">
        <v>545</v>
      </c>
      <c r="C29" s="701">
        <v>460.30219000000102</v>
      </c>
      <c r="D29" s="702">
        <v>-84.697809999998995</v>
      </c>
      <c r="E29" s="703">
        <v>0.84459117431099995</v>
      </c>
      <c r="F29" s="701">
        <v>539.84711283854904</v>
      </c>
      <c r="G29" s="702">
        <v>179.94903761284999</v>
      </c>
      <c r="H29" s="704">
        <v>42.285019999999001</v>
      </c>
      <c r="I29" s="701">
        <v>140.72107</v>
      </c>
      <c r="J29" s="702">
        <v>-39.227967612849</v>
      </c>
      <c r="K29" s="705">
        <v>0.26066837564400003</v>
      </c>
    </row>
    <row r="30" spans="1:11" ht="14.4" customHeight="1" thickBot="1" x14ac:dyDescent="0.35">
      <c r="A30" s="723" t="s">
        <v>356</v>
      </c>
      <c r="B30" s="701">
        <v>35</v>
      </c>
      <c r="C30" s="701">
        <v>39.637999999999998</v>
      </c>
      <c r="D30" s="702">
        <v>4.6379999999999999</v>
      </c>
      <c r="E30" s="703">
        <v>1.132514285714</v>
      </c>
      <c r="F30" s="701">
        <v>40</v>
      </c>
      <c r="G30" s="702">
        <v>13.333333333333</v>
      </c>
      <c r="H30" s="704">
        <v>4.2081999999989996</v>
      </c>
      <c r="I30" s="701">
        <v>12.338200000000001</v>
      </c>
      <c r="J30" s="702">
        <v>-0.99513333333300003</v>
      </c>
      <c r="K30" s="705">
        <v>0.30845499999999998</v>
      </c>
    </row>
    <row r="31" spans="1:11" ht="14.4" customHeight="1" thickBot="1" x14ac:dyDescent="0.35">
      <c r="A31" s="723" t="s">
        <v>357</v>
      </c>
      <c r="B31" s="701">
        <v>420</v>
      </c>
      <c r="C31" s="701">
        <v>405.963490000001</v>
      </c>
      <c r="D31" s="702">
        <v>-14.036509999999</v>
      </c>
      <c r="E31" s="703">
        <v>0.96657973809499997</v>
      </c>
      <c r="F31" s="701">
        <v>509.62236363852497</v>
      </c>
      <c r="G31" s="702">
        <v>169.874121212842</v>
      </c>
      <c r="H31" s="704">
        <v>93.730409999998997</v>
      </c>
      <c r="I31" s="701">
        <v>211.32068000000001</v>
      </c>
      <c r="J31" s="702">
        <v>41.446558787157997</v>
      </c>
      <c r="K31" s="705">
        <v>0.41466131606000001</v>
      </c>
    </row>
    <row r="32" spans="1:11" ht="14.4" customHeight="1" thickBot="1" x14ac:dyDescent="0.35">
      <c r="A32" s="723" t="s">
        <v>358</v>
      </c>
      <c r="B32" s="701">
        <v>30</v>
      </c>
      <c r="C32" s="701">
        <v>36.791040000000002</v>
      </c>
      <c r="D32" s="702">
        <v>6.7910399999999997</v>
      </c>
      <c r="E32" s="703">
        <v>1.2263679999999999</v>
      </c>
      <c r="F32" s="701">
        <v>35</v>
      </c>
      <c r="G32" s="702">
        <v>11.666666666666</v>
      </c>
      <c r="H32" s="704">
        <v>5.5105799999989999</v>
      </c>
      <c r="I32" s="701">
        <v>11.306710000000001</v>
      </c>
      <c r="J32" s="702">
        <v>-0.35995666666600001</v>
      </c>
      <c r="K32" s="705">
        <v>0.32304885714199999</v>
      </c>
    </row>
    <row r="33" spans="1:11" ht="14.4" customHeight="1" thickBot="1" x14ac:dyDescent="0.35">
      <c r="A33" s="723" t="s">
        <v>359</v>
      </c>
      <c r="B33" s="701">
        <v>200</v>
      </c>
      <c r="C33" s="701">
        <v>221.01885999999999</v>
      </c>
      <c r="D33" s="702">
        <v>21.01886</v>
      </c>
      <c r="E33" s="703">
        <v>1.1050943</v>
      </c>
      <c r="F33" s="701">
        <v>220</v>
      </c>
      <c r="G33" s="702">
        <v>73.333333333333002</v>
      </c>
      <c r="H33" s="704">
        <v>24.097099999998999</v>
      </c>
      <c r="I33" s="701">
        <v>67.705999999998994</v>
      </c>
      <c r="J33" s="702">
        <v>-5.6273333333329996</v>
      </c>
      <c r="K33" s="705">
        <v>0.30775454545399999</v>
      </c>
    </row>
    <row r="34" spans="1:11" ht="14.4" customHeight="1" thickBot="1" x14ac:dyDescent="0.35">
      <c r="A34" s="723" t="s">
        <v>360</v>
      </c>
      <c r="B34" s="701">
        <v>9</v>
      </c>
      <c r="C34" s="701">
        <v>0</v>
      </c>
      <c r="D34" s="702">
        <v>-9</v>
      </c>
      <c r="E34" s="703">
        <v>0</v>
      </c>
      <c r="F34" s="701">
        <v>0</v>
      </c>
      <c r="G34" s="702">
        <v>0</v>
      </c>
      <c r="H34" s="704">
        <v>0</v>
      </c>
      <c r="I34" s="701">
        <v>0</v>
      </c>
      <c r="J34" s="702">
        <v>0</v>
      </c>
      <c r="K34" s="705">
        <v>0</v>
      </c>
    </row>
    <row r="35" spans="1:11" ht="14.4" customHeight="1" thickBot="1" x14ac:dyDescent="0.35">
      <c r="A35" s="723" t="s">
        <v>361</v>
      </c>
      <c r="B35" s="701">
        <v>5</v>
      </c>
      <c r="C35" s="701">
        <v>1.6709499999999999</v>
      </c>
      <c r="D35" s="702">
        <v>-3.3290500000000001</v>
      </c>
      <c r="E35" s="703">
        <v>0.33418999999999999</v>
      </c>
      <c r="F35" s="701">
        <v>0</v>
      </c>
      <c r="G35" s="702">
        <v>0</v>
      </c>
      <c r="H35" s="704">
        <v>0</v>
      </c>
      <c r="I35" s="701">
        <v>0</v>
      </c>
      <c r="J35" s="702">
        <v>0</v>
      </c>
      <c r="K35" s="712" t="s">
        <v>329</v>
      </c>
    </row>
    <row r="36" spans="1:11" ht="14.4" customHeight="1" thickBot="1" x14ac:dyDescent="0.35">
      <c r="A36" s="723" t="s">
        <v>362</v>
      </c>
      <c r="B36" s="701">
        <v>311</v>
      </c>
      <c r="C36" s="701">
        <v>230.54528999999999</v>
      </c>
      <c r="D36" s="702">
        <v>-80.454709999998997</v>
      </c>
      <c r="E36" s="703">
        <v>0.74130318327900002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329</v>
      </c>
    </row>
    <row r="37" spans="1:11" ht="14.4" customHeight="1" thickBot="1" x14ac:dyDescent="0.35">
      <c r="A37" s="723" t="s">
        <v>363</v>
      </c>
      <c r="B37" s="701">
        <v>1150.4548339379101</v>
      </c>
      <c r="C37" s="701">
        <v>1135.3988999999999</v>
      </c>
      <c r="D37" s="702">
        <v>-15.055933937909</v>
      </c>
      <c r="E37" s="703">
        <v>0.98691305951800001</v>
      </c>
      <c r="F37" s="701">
        <v>1175</v>
      </c>
      <c r="G37" s="702">
        <v>391.66666666666703</v>
      </c>
      <c r="H37" s="704">
        <v>182.86927999999901</v>
      </c>
      <c r="I37" s="701">
        <v>396.20708999999903</v>
      </c>
      <c r="J37" s="702">
        <v>4.5404233333319999</v>
      </c>
      <c r="K37" s="705">
        <v>0.337197523404</v>
      </c>
    </row>
    <row r="38" spans="1:11" ht="14.4" customHeight="1" thickBot="1" x14ac:dyDescent="0.35">
      <c r="A38" s="722" t="s">
        <v>364</v>
      </c>
      <c r="B38" s="706">
        <v>253.880425278286</v>
      </c>
      <c r="C38" s="706">
        <v>274.59533000000101</v>
      </c>
      <c r="D38" s="707">
        <v>20.714904721713999</v>
      </c>
      <c r="E38" s="713">
        <v>1.0815931543320001</v>
      </c>
      <c r="F38" s="706">
        <v>264.74952679768302</v>
      </c>
      <c r="G38" s="707">
        <v>88.249842265894003</v>
      </c>
      <c r="H38" s="709">
        <v>29.534009999999</v>
      </c>
      <c r="I38" s="706">
        <v>105.68564000000001</v>
      </c>
      <c r="J38" s="707">
        <v>17.435797734105002</v>
      </c>
      <c r="K38" s="714">
        <v>0.39919104399599997</v>
      </c>
    </row>
    <row r="39" spans="1:11" ht="14.4" customHeight="1" thickBot="1" x14ac:dyDescent="0.35">
      <c r="A39" s="723" t="s">
        <v>365</v>
      </c>
      <c r="B39" s="701">
        <v>195.917530030004</v>
      </c>
      <c r="C39" s="701">
        <v>224.57391999999999</v>
      </c>
      <c r="D39" s="702">
        <v>28.656389969995999</v>
      </c>
      <c r="E39" s="703">
        <v>1.1462676155910001</v>
      </c>
      <c r="F39" s="701">
        <v>214.24916265924401</v>
      </c>
      <c r="G39" s="702">
        <v>71.416387553080995</v>
      </c>
      <c r="H39" s="704">
        <v>23.635149999999001</v>
      </c>
      <c r="I39" s="701">
        <v>81.365929999998997</v>
      </c>
      <c r="J39" s="702">
        <v>9.9495424469180005</v>
      </c>
      <c r="K39" s="705">
        <v>0.379772452737</v>
      </c>
    </row>
    <row r="40" spans="1:11" ht="14.4" customHeight="1" thickBot="1" x14ac:dyDescent="0.35">
      <c r="A40" s="723" t="s">
        <v>366</v>
      </c>
      <c r="B40" s="701">
        <v>57.962895248281001</v>
      </c>
      <c r="C40" s="701">
        <v>50.021410000000003</v>
      </c>
      <c r="D40" s="702">
        <v>-7.9414852482810003</v>
      </c>
      <c r="E40" s="703">
        <v>0.86299019028799995</v>
      </c>
      <c r="F40" s="701">
        <v>50.500364138438002</v>
      </c>
      <c r="G40" s="702">
        <v>16.833454712811999</v>
      </c>
      <c r="H40" s="704">
        <v>5.8988599999989999</v>
      </c>
      <c r="I40" s="701">
        <v>24.319710000000001</v>
      </c>
      <c r="J40" s="702">
        <v>7.4862552871870003</v>
      </c>
      <c r="K40" s="705">
        <v>0.48157494336700002</v>
      </c>
    </row>
    <row r="41" spans="1:11" ht="14.4" customHeight="1" thickBot="1" x14ac:dyDescent="0.35">
      <c r="A41" s="722" t="s">
        <v>367</v>
      </c>
      <c r="B41" s="706">
        <v>723.818094542484</v>
      </c>
      <c r="C41" s="706">
        <v>765.66111000000103</v>
      </c>
      <c r="D41" s="707">
        <v>41.843015457516998</v>
      </c>
      <c r="E41" s="713">
        <v>1.057808744728</v>
      </c>
      <c r="F41" s="706">
        <v>684.42109853838394</v>
      </c>
      <c r="G41" s="707">
        <v>228.14036617946101</v>
      </c>
      <c r="H41" s="709">
        <v>61.295709999998998</v>
      </c>
      <c r="I41" s="706">
        <v>231.6848</v>
      </c>
      <c r="J41" s="707">
        <v>3.5444338205379999</v>
      </c>
      <c r="K41" s="714">
        <v>0.338512065882</v>
      </c>
    </row>
    <row r="42" spans="1:11" ht="14.4" customHeight="1" thickBot="1" x14ac:dyDescent="0.35">
      <c r="A42" s="723" t="s">
        <v>368</v>
      </c>
      <c r="B42" s="701">
        <v>0</v>
      </c>
      <c r="C42" s="701">
        <v>53.69059</v>
      </c>
      <c r="D42" s="702">
        <v>53.69059</v>
      </c>
      <c r="E42" s="711" t="s">
        <v>329</v>
      </c>
      <c r="F42" s="701">
        <v>0</v>
      </c>
      <c r="G42" s="702">
        <v>0</v>
      </c>
      <c r="H42" s="704">
        <v>9.5997799999990008</v>
      </c>
      <c r="I42" s="701">
        <v>20.173969999998999</v>
      </c>
      <c r="J42" s="702">
        <v>20.173969999998999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75</v>
      </c>
      <c r="C43" s="701">
        <v>63.648560000000003</v>
      </c>
      <c r="D43" s="702">
        <v>-11.351439999999</v>
      </c>
      <c r="E43" s="703">
        <v>0.84864746666599999</v>
      </c>
      <c r="F43" s="701">
        <v>70</v>
      </c>
      <c r="G43" s="702">
        <v>23.333333333333002</v>
      </c>
      <c r="H43" s="704">
        <v>7.1912399999990004</v>
      </c>
      <c r="I43" s="701">
        <v>24.059190000000001</v>
      </c>
      <c r="J43" s="702">
        <v>0.72585666666600002</v>
      </c>
      <c r="K43" s="705">
        <v>0.34370271428499999</v>
      </c>
    </row>
    <row r="44" spans="1:11" ht="14.4" customHeight="1" thickBot="1" x14ac:dyDescent="0.35">
      <c r="A44" s="723" t="s">
        <v>370</v>
      </c>
      <c r="B44" s="701">
        <v>282.16551396686998</v>
      </c>
      <c r="C44" s="701">
        <v>252.46655999999999</v>
      </c>
      <c r="D44" s="702">
        <v>-29.698953966868999</v>
      </c>
      <c r="E44" s="703">
        <v>0.89474633682399995</v>
      </c>
      <c r="F44" s="701">
        <v>270</v>
      </c>
      <c r="G44" s="702">
        <v>90</v>
      </c>
      <c r="H44" s="704">
        <v>26.582959999999002</v>
      </c>
      <c r="I44" s="701">
        <v>90.244209999999001</v>
      </c>
      <c r="J44" s="702">
        <v>0.244209999999</v>
      </c>
      <c r="K44" s="705">
        <v>0.334237814814</v>
      </c>
    </row>
    <row r="45" spans="1:11" ht="14.4" customHeight="1" thickBot="1" x14ac:dyDescent="0.35">
      <c r="A45" s="723" t="s">
        <v>371</v>
      </c>
      <c r="B45" s="701">
        <v>55</v>
      </c>
      <c r="C45" s="701">
        <v>43.354930000000003</v>
      </c>
      <c r="D45" s="702">
        <v>-11.645069999999</v>
      </c>
      <c r="E45" s="703">
        <v>0.78827145454500003</v>
      </c>
      <c r="F45" s="701">
        <v>55</v>
      </c>
      <c r="G45" s="702">
        <v>18.333333333333002</v>
      </c>
      <c r="H45" s="704">
        <v>4.2043699999989999</v>
      </c>
      <c r="I45" s="701">
        <v>16.23564</v>
      </c>
      <c r="J45" s="702">
        <v>-2.0976933333329999</v>
      </c>
      <c r="K45" s="705">
        <v>0.29519345454500001</v>
      </c>
    </row>
    <row r="46" spans="1:11" ht="14.4" customHeight="1" thickBot="1" x14ac:dyDescent="0.35">
      <c r="A46" s="723" t="s">
        <v>372</v>
      </c>
      <c r="B46" s="701">
        <v>30.829069152814</v>
      </c>
      <c r="C46" s="701">
        <v>16.13175</v>
      </c>
      <c r="D46" s="702">
        <v>-14.697319152814</v>
      </c>
      <c r="E46" s="703">
        <v>0.52326425815900002</v>
      </c>
      <c r="F46" s="701">
        <v>15.451789313759001</v>
      </c>
      <c r="G46" s="702">
        <v>5.1505964379189999</v>
      </c>
      <c r="H46" s="704">
        <v>0.37599999999900002</v>
      </c>
      <c r="I46" s="701">
        <v>3.7730000000000001</v>
      </c>
      <c r="J46" s="702">
        <v>-1.377596437919</v>
      </c>
      <c r="K46" s="705">
        <v>0.24417884061100001</v>
      </c>
    </row>
    <row r="47" spans="1:11" ht="14.4" customHeight="1" thickBot="1" x14ac:dyDescent="0.35">
      <c r="A47" s="723" t="s">
        <v>373</v>
      </c>
      <c r="B47" s="701">
        <v>0.34769400680599999</v>
      </c>
      <c r="C47" s="701">
        <v>1.4653400000000001</v>
      </c>
      <c r="D47" s="702">
        <v>1.1176459931930001</v>
      </c>
      <c r="E47" s="703">
        <v>4.2144528560010004</v>
      </c>
      <c r="F47" s="701">
        <v>0</v>
      </c>
      <c r="G47" s="702">
        <v>0</v>
      </c>
      <c r="H47" s="704">
        <v>0.114349999999</v>
      </c>
      <c r="I47" s="701">
        <v>0.45739999999999997</v>
      </c>
      <c r="J47" s="702">
        <v>0.45739999999999997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0</v>
      </c>
      <c r="C48" s="701">
        <v>4.8050300000000004</v>
      </c>
      <c r="D48" s="702">
        <v>4.8050300000000004</v>
      </c>
      <c r="E48" s="711" t="s">
        <v>329</v>
      </c>
      <c r="F48" s="701">
        <v>0</v>
      </c>
      <c r="G48" s="702">
        <v>0</v>
      </c>
      <c r="H48" s="704">
        <v>0.46947999999899998</v>
      </c>
      <c r="I48" s="701">
        <v>1.87792</v>
      </c>
      <c r="J48" s="702">
        <v>1.87792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1.009000568122</v>
      </c>
      <c r="C49" s="701">
        <v>0.26168999999999998</v>
      </c>
      <c r="D49" s="702">
        <v>-0.74731056812200003</v>
      </c>
      <c r="E49" s="703">
        <v>0.25935565178800002</v>
      </c>
      <c r="F49" s="701">
        <v>0</v>
      </c>
      <c r="G49" s="702">
        <v>0</v>
      </c>
      <c r="H49" s="704">
        <v>0</v>
      </c>
      <c r="I49" s="701">
        <v>0</v>
      </c>
      <c r="J49" s="702">
        <v>0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160</v>
      </c>
      <c r="C50" s="701">
        <v>125.93376000000001</v>
      </c>
      <c r="D50" s="702">
        <v>-34.066239999998999</v>
      </c>
      <c r="E50" s="703">
        <v>0.78708599999999995</v>
      </c>
      <c r="F50" s="701">
        <v>150</v>
      </c>
      <c r="G50" s="702">
        <v>50</v>
      </c>
      <c r="H50" s="704">
        <v>5.2829299999990003</v>
      </c>
      <c r="I50" s="701">
        <v>30.627359999999999</v>
      </c>
      <c r="J50" s="702">
        <v>-19.372640000000001</v>
      </c>
      <c r="K50" s="705">
        <v>0.20418239999999999</v>
      </c>
    </row>
    <row r="51" spans="1:11" ht="14.4" customHeight="1" thickBot="1" x14ac:dyDescent="0.35">
      <c r="A51" s="723" t="s">
        <v>377</v>
      </c>
      <c r="B51" s="701">
        <v>17.204713342028001</v>
      </c>
      <c r="C51" s="701">
        <v>24.045010000000001</v>
      </c>
      <c r="D51" s="702">
        <v>6.8402966579709998</v>
      </c>
      <c r="E51" s="703">
        <v>1.397582715967</v>
      </c>
      <c r="F51" s="701">
        <v>23.969309224623</v>
      </c>
      <c r="G51" s="702">
        <v>7.9897697415410001</v>
      </c>
      <c r="H51" s="704">
        <v>0.683649999999</v>
      </c>
      <c r="I51" s="701">
        <v>7.3465199999989999</v>
      </c>
      <c r="J51" s="702">
        <v>-0.64324974154100001</v>
      </c>
      <c r="K51" s="705">
        <v>0.30649694286700002</v>
      </c>
    </row>
    <row r="52" spans="1:11" ht="14.4" customHeight="1" thickBot="1" x14ac:dyDescent="0.35">
      <c r="A52" s="723" t="s">
        <v>378</v>
      </c>
      <c r="B52" s="701">
        <v>0</v>
      </c>
      <c r="C52" s="701">
        <v>39.289319999999996</v>
      </c>
      <c r="D52" s="702">
        <v>39.289319999999996</v>
      </c>
      <c r="E52" s="711" t="s">
        <v>329</v>
      </c>
      <c r="F52" s="701">
        <v>0</v>
      </c>
      <c r="G52" s="702">
        <v>0</v>
      </c>
      <c r="H52" s="704">
        <v>0</v>
      </c>
      <c r="I52" s="701">
        <v>0</v>
      </c>
      <c r="J52" s="702">
        <v>0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0</v>
      </c>
      <c r="C53" s="701">
        <v>39.596040000000002</v>
      </c>
      <c r="D53" s="702">
        <v>39.596040000000002</v>
      </c>
      <c r="E53" s="711" t="s">
        <v>329</v>
      </c>
      <c r="F53" s="701">
        <v>0</v>
      </c>
      <c r="G53" s="702">
        <v>0</v>
      </c>
      <c r="H53" s="704">
        <v>0</v>
      </c>
      <c r="I53" s="701">
        <v>0</v>
      </c>
      <c r="J53" s="702">
        <v>0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100</v>
      </c>
      <c r="C54" s="701">
        <v>100.97253000000001</v>
      </c>
      <c r="D54" s="702">
        <v>0.97253000000000001</v>
      </c>
      <c r="E54" s="703">
        <v>1.0097252999999999</v>
      </c>
      <c r="F54" s="701">
        <v>100</v>
      </c>
      <c r="G54" s="702">
        <v>33.333333333333002</v>
      </c>
      <c r="H54" s="704">
        <v>6.7909499999990004</v>
      </c>
      <c r="I54" s="701">
        <v>36.889589999999998</v>
      </c>
      <c r="J54" s="702">
        <v>3.556256666666</v>
      </c>
      <c r="K54" s="705">
        <v>0.3688959</v>
      </c>
    </row>
    <row r="55" spans="1:11" ht="14.4" customHeight="1" thickBot="1" x14ac:dyDescent="0.35">
      <c r="A55" s="723" t="s">
        <v>381</v>
      </c>
      <c r="B55" s="701">
        <v>2.2621035058430001</v>
      </c>
      <c r="C55" s="701">
        <v>0</v>
      </c>
      <c r="D55" s="702">
        <v>-2.2621035058430001</v>
      </c>
      <c r="E55" s="703">
        <v>0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05">
        <v>0</v>
      </c>
    </row>
    <row r="56" spans="1:11" ht="14.4" customHeight="1" thickBot="1" x14ac:dyDescent="0.35">
      <c r="A56" s="722" t="s">
        <v>382</v>
      </c>
      <c r="B56" s="706">
        <v>80.860750162361995</v>
      </c>
      <c r="C56" s="706">
        <v>56.286580000000001</v>
      </c>
      <c r="D56" s="707">
        <v>-24.574170162362002</v>
      </c>
      <c r="E56" s="713">
        <v>0.69609272591399995</v>
      </c>
      <c r="F56" s="706">
        <v>34.275258225343002</v>
      </c>
      <c r="G56" s="707">
        <v>11.425086075114001</v>
      </c>
      <c r="H56" s="709">
        <v>7.7629999999989998</v>
      </c>
      <c r="I56" s="706">
        <v>18.527100000000001</v>
      </c>
      <c r="J56" s="707">
        <v>7.1020139248850001</v>
      </c>
      <c r="K56" s="714">
        <v>0.54053859720499997</v>
      </c>
    </row>
    <row r="57" spans="1:11" ht="14.4" customHeight="1" thickBot="1" x14ac:dyDescent="0.35">
      <c r="A57" s="723" t="s">
        <v>383</v>
      </c>
      <c r="B57" s="701">
        <v>0</v>
      </c>
      <c r="C57" s="701">
        <v>7.1905999999999999</v>
      </c>
      <c r="D57" s="702">
        <v>7.1905999999999999</v>
      </c>
      <c r="E57" s="711" t="s">
        <v>329</v>
      </c>
      <c r="F57" s="701">
        <v>0</v>
      </c>
      <c r="G57" s="702">
        <v>0</v>
      </c>
      <c r="H57" s="704">
        <v>0</v>
      </c>
      <c r="I57" s="701">
        <v>5.0015899999990001</v>
      </c>
      <c r="J57" s="702">
        <v>5.0015899999990001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42.019232385861002</v>
      </c>
      <c r="C58" s="701">
        <v>16.939509999999999</v>
      </c>
      <c r="D58" s="702">
        <v>-25.079722385861</v>
      </c>
      <c r="E58" s="703">
        <v>0.40313706458100002</v>
      </c>
      <c r="F58" s="701">
        <v>17.978415816881999</v>
      </c>
      <c r="G58" s="702">
        <v>5.9928052722940004</v>
      </c>
      <c r="H58" s="704">
        <v>1.6939999999990001</v>
      </c>
      <c r="I58" s="701">
        <v>5.9291999999989997</v>
      </c>
      <c r="J58" s="702">
        <v>-6.3605272293999995E-2</v>
      </c>
      <c r="K58" s="705">
        <v>0.32979546476100002</v>
      </c>
    </row>
    <row r="59" spans="1:11" ht="14.4" customHeight="1" thickBot="1" x14ac:dyDescent="0.35">
      <c r="A59" s="723" t="s">
        <v>385</v>
      </c>
      <c r="B59" s="701">
        <v>4.2457572682120004</v>
      </c>
      <c r="C59" s="701">
        <v>3.2320000000000002</v>
      </c>
      <c r="D59" s="702">
        <v>-1.013757268212</v>
      </c>
      <c r="E59" s="703">
        <v>0.76123051691999999</v>
      </c>
      <c r="F59" s="701">
        <v>0.838559418226</v>
      </c>
      <c r="G59" s="702">
        <v>0.27951980607499999</v>
      </c>
      <c r="H59" s="704">
        <v>0.63899999999900003</v>
      </c>
      <c r="I59" s="701">
        <v>1.764</v>
      </c>
      <c r="J59" s="702">
        <v>1.484480193924</v>
      </c>
      <c r="K59" s="705">
        <v>2.10360764146</v>
      </c>
    </row>
    <row r="60" spans="1:11" ht="14.4" customHeight="1" thickBot="1" x14ac:dyDescent="0.35">
      <c r="A60" s="723" t="s">
        <v>386</v>
      </c>
      <c r="B60" s="701">
        <v>21.998627447398</v>
      </c>
      <c r="C60" s="701">
        <v>23.304200000000002</v>
      </c>
      <c r="D60" s="702">
        <v>1.305572552601</v>
      </c>
      <c r="E60" s="703">
        <v>1.0593479095780001</v>
      </c>
      <c r="F60" s="701">
        <v>8.166617062557</v>
      </c>
      <c r="G60" s="702">
        <v>2.7222056875190002</v>
      </c>
      <c r="H60" s="704">
        <v>5.4299999999989996</v>
      </c>
      <c r="I60" s="701">
        <v>5.4299999999989996</v>
      </c>
      <c r="J60" s="702">
        <v>2.7077943124799999</v>
      </c>
      <c r="K60" s="705">
        <v>0.66490199778000003</v>
      </c>
    </row>
    <row r="61" spans="1:11" ht="14.4" customHeight="1" thickBot="1" x14ac:dyDescent="0.35">
      <c r="A61" s="723" t="s">
        <v>387</v>
      </c>
      <c r="B61" s="701">
        <v>12.59713306089</v>
      </c>
      <c r="C61" s="701">
        <v>5.6202699999999997</v>
      </c>
      <c r="D61" s="702">
        <v>-6.9768630608900004</v>
      </c>
      <c r="E61" s="703">
        <v>0.44615469034299998</v>
      </c>
      <c r="F61" s="701">
        <v>5.3350272851479996</v>
      </c>
      <c r="G61" s="702">
        <v>1.778342428382</v>
      </c>
      <c r="H61" s="704">
        <v>0</v>
      </c>
      <c r="I61" s="701">
        <v>0.40231</v>
      </c>
      <c r="J61" s="702">
        <v>-1.376032428382</v>
      </c>
      <c r="K61" s="705">
        <v>7.5409173841999994E-2</v>
      </c>
    </row>
    <row r="62" spans="1:11" ht="14.4" customHeight="1" thickBot="1" x14ac:dyDescent="0.35">
      <c r="A62" s="723" t="s">
        <v>388</v>
      </c>
      <c r="B62" s="701">
        <v>0</v>
      </c>
      <c r="C62" s="701">
        <v>0</v>
      </c>
      <c r="D62" s="702">
        <v>0</v>
      </c>
      <c r="E62" s="703">
        <v>1</v>
      </c>
      <c r="F62" s="701">
        <v>1.956638642528</v>
      </c>
      <c r="G62" s="702">
        <v>0.65221288084200002</v>
      </c>
      <c r="H62" s="704">
        <v>0</v>
      </c>
      <c r="I62" s="701">
        <v>0</v>
      </c>
      <c r="J62" s="702">
        <v>-0.65221288084200002</v>
      </c>
      <c r="K62" s="705">
        <v>0</v>
      </c>
    </row>
    <row r="63" spans="1:11" ht="14.4" customHeight="1" thickBot="1" x14ac:dyDescent="0.35">
      <c r="A63" s="722" t="s">
        <v>389</v>
      </c>
      <c r="B63" s="706">
        <v>1153.08385190789</v>
      </c>
      <c r="C63" s="706">
        <v>1089.1136200000001</v>
      </c>
      <c r="D63" s="707">
        <v>-63.970231907892</v>
      </c>
      <c r="E63" s="713">
        <v>0.94452248047499998</v>
      </c>
      <c r="F63" s="706">
        <v>1060</v>
      </c>
      <c r="G63" s="707">
        <v>353.33333333333297</v>
      </c>
      <c r="H63" s="709">
        <v>96.258409999999003</v>
      </c>
      <c r="I63" s="706">
        <v>342.22041999999999</v>
      </c>
      <c r="J63" s="707">
        <v>-11.112913333332999</v>
      </c>
      <c r="K63" s="714">
        <v>0.32284945282999999</v>
      </c>
    </row>
    <row r="64" spans="1:11" ht="14.4" customHeight="1" thickBot="1" x14ac:dyDescent="0.35">
      <c r="A64" s="723" t="s">
        <v>390</v>
      </c>
      <c r="B64" s="701">
        <v>0</v>
      </c>
      <c r="C64" s="701">
        <v>4.4733499999999999</v>
      </c>
      <c r="D64" s="702">
        <v>4.4733499999999999</v>
      </c>
      <c r="E64" s="711" t="s">
        <v>329</v>
      </c>
      <c r="F64" s="701">
        <v>0</v>
      </c>
      <c r="G64" s="702">
        <v>0</v>
      </c>
      <c r="H64" s="704">
        <v>0</v>
      </c>
      <c r="I64" s="701">
        <v>0.11495</v>
      </c>
      <c r="J64" s="702">
        <v>0.11495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53.174769631663999</v>
      </c>
      <c r="C65" s="701">
        <v>23.53125</v>
      </c>
      <c r="D65" s="702">
        <v>-29.643519631663999</v>
      </c>
      <c r="E65" s="703">
        <v>0.44252659979499998</v>
      </c>
      <c r="F65" s="701">
        <v>0</v>
      </c>
      <c r="G65" s="702">
        <v>0</v>
      </c>
      <c r="H65" s="704">
        <v>0.31217999999899998</v>
      </c>
      <c r="I65" s="701">
        <v>1.93215</v>
      </c>
      <c r="J65" s="702">
        <v>1.93215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0</v>
      </c>
      <c r="C66" s="701">
        <v>0.68969999999999998</v>
      </c>
      <c r="D66" s="702">
        <v>0.68969999999999998</v>
      </c>
      <c r="E66" s="711" t="s">
        <v>342</v>
      </c>
      <c r="F66" s="701">
        <v>0</v>
      </c>
      <c r="G66" s="702">
        <v>0</v>
      </c>
      <c r="H66" s="704">
        <v>0</v>
      </c>
      <c r="I66" s="701">
        <v>0</v>
      </c>
      <c r="J66" s="702">
        <v>0</v>
      </c>
      <c r="K66" s="712" t="s">
        <v>329</v>
      </c>
    </row>
    <row r="67" spans="1:11" ht="14.4" customHeight="1" thickBot="1" x14ac:dyDescent="0.35">
      <c r="A67" s="723" t="s">
        <v>393</v>
      </c>
      <c r="B67" s="701">
        <v>0</v>
      </c>
      <c r="C67" s="701">
        <v>14.868209999999999</v>
      </c>
      <c r="D67" s="702">
        <v>14.868209999999999</v>
      </c>
      <c r="E67" s="711" t="s">
        <v>329</v>
      </c>
      <c r="F67" s="701">
        <v>0</v>
      </c>
      <c r="G67" s="702">
        <v>0</v>
      </c>
      <c r="H67" s="704">
        <v>0</v>
      </c>
      <c r="I67" s="701">
        <v>0</v>
      </c>
      <c r="J67" s="702">
        <v>0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190</v>
      </c>
      <c r="C68" s="701">
        <v>187.49381</v>
      </c>
      <c r="D68" s="702">
        <v>-2.5061899999990001</v>
      </c>
      <c r="E68" s="703">
        <v>0.98680952631499996</v>
      </c>
      <c r="F68" s="701">
        <v>190</v>
      </c>
      <c r="G68" s="702">
        <v>63.333333333333002</v>
      </c>
      <c r="H68" s="704">
        <v>16.882929999999</v>
      </c>
      <c r="I68" s="701">
        <v>59.771120000000003</v>
      </c>
      <c r="J68" s="702">
        <v>-3.5622133333330002</v>
      </c>
      <c r="K68" s="705">
        <v>0.31458484210499998</v>
      </c>
    </row>
    <row r="69" spans="1:11" ht="14.4" customHeight="1" thickBot="1" x14ac:dyDescent="0.35">
      <c r="A69" s="723" t="s">
        <v>395</v>
      </c>
      <c r="B69" s="701">
        <v>834.77374033033402</v>
      </c>
      <c r="C69" s="701">
        <v>757.75718000000097</v>
      </c>
      <c r="D69" s="702">
        <v>-77.016560330331998</v>
      </c>
      <c r="E69" s="703">
        <v>0.90773959863599996</v>
      </c>
      <c r="F69" s="701">
        <v>780</v>
      </c>
      <c r="G69" s="702">
        <v>260</v>
      </c>
      <c r="H69" s="704">
        <v>69.807459999998997</v>
      </c>
      <c r="I69" s="701">
        <v>249.85498000000001</v>
      </c>
      <c r="J69" s="702">
        <v>-10.145020000000001</v>
      </c>
      <c r="K69" s="705">
        <v>0.32032689743499998</v>
      </c>
    </row>
    <row r="70" spans="1:11" ht="14.4" customHeight="1" thickBot="1" x14ac:dyDescent="0.35">
      <c r="A70" s="723" t="s">
        <v>396</v>
      </c>
      <c r="B70" s="701">
        <v>75.135341945894993</v>
      </c>
      <c r="C70" s="701">
        <v>100.30012000000001</v>
      </c>
      <c r="D70" s="702">
        <v>25.164778054105</v>
      </c>
      <c r="E70" s="703">
        <v>1.3349259802689999</v>
      </c>
      <c r="F70" s="701">
        <v>90</v>
      </c>
      <c r="G70" s="702">
        <v>30</v>
      </c>
      <c r="H70" s="704">
        <v>9.2558399999990009</v>
      </c>
      <c r="I70" s="701">
        <v>30.547219999999999</v>
      </c>
      <c r="J70" s="702">
        <v>0.54721999999899995</v>
      </c>
      <c r="K70" s="705">
        <v>0.33941355555500002</v>
      </c>
    </row>
    <row r="71" spans="1:11" ht="14.4" customHeight="1" thickBot="1" x14ac:dyDescent="0.35">
      <c r="A71" s="722" t="s">
        <v>397</v>
      </c>
      <c r="B71" s="706">
        <v>0</v>
      </c>
      <c r="C71" s="706">
        <v>0</v>
      </c>
      <c r="D71" s="707">
        <v>0</v>
      </c>
      <c r="E71" s="713">
        <v>1</v>
      </c>
      <c r="F71" s="706">
        <v>0</v>
      </c>
      <c r="G71" s="707">
        <v>0</v>
      </c>
      <c r="H71" s="709">
        <v>0</v>
      </c>
      <c r="I71" s="706">
        <v>0.26400000000000001</v>
      </c>
      <c r="J71" s="707">
        <v>0.26400000000000001</v>
      </c>
      <c r="K71" s="710" t="s">
        <v>342</v>
      </c>
    </row>
    <row r="72" spans="1:11" ht="14.4" customHeight="1" thickBot="1" x14ac:dyDescent="0.35">
      <c r="A72" s="723" t="s">
        <v>398</v>
      </c>
      <c r="B72" s="701">
        <v>0</v>
      </c>
      <c r="C72" s="701">
        <v>0</v>
      </c>
      <c r="D72" s="702">
        <v>0</v>
      </c>
      <c r="E72" s="703">
        <v>1</v>
      </c>
      <c r="F72" s="701">
        <v>0</v>
      </c>
      <c r="G72" s="702">
        <v>0</v>
      </c>
      <c r="H72" s="704">
        <v>0</v>
      </c>
      <c r="I72" s="701">
        <v>0.26400000000000001</v>
      </c>
      <c r="J72" s="702">
        <v>0.26400000000000001</v>
      </c>
      <c r="K72" s="712" t="s">
        <v>342</v>
      </c>
    </row>
    <row r="73" spans="1:11" ht="14.4" customHeight="1" thickBot="1" x14ac:dyDescent="0.35">
      <c r="A73" s="721" t="s">
        <v>42</v>
      </c>
      <c r="B73" s="701">
        <v>2231.9765266527602</v>
      </c>
      <c r="C73" s="701">
        <v>2192.038</v>
      </c>
      <c r="D73" s="702">
        <v>-39.938526652759002</v>
      </c>
      <c r="E73" s="703">
        <v>0.98210620668399995</v>
      </c>
      <c r="F73" s="701">
        <v>2517.2744554955898</v>
      </c>
      <c r="G73" s="702">
        <v>839.09148516519701</v>
      </c>
      <c r="H73" s="704">
        <v>194.79799999999901</v>
      </c>
      <c r="I73" s="701">
        <v>1000.813</v>
      </c>
      <c r="J73" s="702">
        <v>161.721514834803</v>
      </c>
      <c r="K73" s="705">
        <v>0.397578022458</v>
      </c>
    </row>
    <row r="74" spans="1:11" ht="14.4" customHeight="1" thickBot="1" x14ac:dyDescent="0.35">
      <c r="A74" s="722" t="s">
        <v>399</v>
      </c>
      <c r="B74" s="706">
        <v>2231.9765266527602</v>
      </c>
      <c r="C74" s="706">
        <v>2192.038</v>
      </c>
      <c r="D74" s="707">
        <v>-39.938526652759002</v>
      </c>
      <c r="E74" s="713">
        <v>0.98210620668399995</v>
      </c>
      <c r="F74" s="706">
        <v>2517.2744554955898</v>
      </c>
      <c r="G74" s="707">
        <v>839.09148516519701</v>
      </c>
      <c r="H74" s="709">
        <v>194.79799999999901</v>
      </c>
      <c r="I74" s="706">
        <v>1000.813</v>
      </c>
      <c r="J74" s="707">
        <v>161.721514834803</v>
      </c>
      <c r="K74" s="714">
        <v>0.397578022458</v>
      </c>
    </row>
    <row r="75" spans="1:11" ht="14.4" customHeight="1" thickBot="1" x14ac:dyDescent="0.35">
      <c r="A75" s="723" t="s">
        <v>400</v>
      </c>
      <c r="B75" s="701">
        <v>634.97889838415404</v>
      </c>
      <c r="C75" s="701">
        <v>661.64100000000099</v>
      </c>
      <c r="D75" s="702">
        <v>26.662101615847</v>
      </c>
      <c r="E75" s="703">
        <v>1.04198895693</v>
      </c>
      <c r="F75" s="701">
        <v>866.29313334383198</v>
      </c>
      <c r="G75" s="702">
        <v>288.76437778127701</v>
      </c>
      <c r="H75" s="704">
        <v>70.655999999998997</v>
      </c>
      <c r="I75" s="701">
        <v>296.81099999999998</v>
      </c>
      <c r="J75" s="702">
        <v>8.0466222187219998</v>
      </c>
      <c r="K75" s="705">
        <v>0.34262190080400001</v>
      </c>
    </row>
    <row r="76" spans="1:11" ht="14.4" customHeight="1" thickBot="1" x14ac:dyDescent="0.35">
      <c r="A76" s="723" t="s">
        <v>401</v>
      </c>
      <c r="B76" s="701">
        <v>237.10324749021399</v>
      </c>
      <c r="C76" s="701">
        <v>250.27500000000001</v>
      </c>
      <c r="D76" s="702">
        <v>13.171752509786</v>
      </c>
      <c r="E76" s="703">
        <v>1.0555528135909999</v>
      </c>
      <c r="F76" s="701">
        <v>246.90630493632301</v>
      </c>
      <c r="G76" s="702">
        <v>82.302101645440999</v>
      </c>
      <c r="H76" s="704">
        <v>21.240999999999001</v>
      </c>
      <c r="I76" s="701">
        <v>85.596999999999994</v>
      </c>
      <c r="J76" s="702">
        <v>3.2948983545580002</v>
      </c>
      <c r="K76" s="705">
        <v>0.346678064871</v>
      </c>
    </row>
    <row r="77" spans="1:11" ht="14.4" customHeight="1" thickBot="1" x14ac:dyDescent="0.35">
      <c r="A77" s="723" t="s">
        <v>402</v>
      </c>
      <c r="B77" s="701">
        <v>1358.0091484883301</v>
      </c>
      <c r="C77" s="701">
        <v>1278.92</v>
      </c>
      <c r="D77" s="702">
        <v>-79.089148488326998</v>
      </c>
      <c r="E77" s="703">
        <v>0.94176096046400004</v>
      </c>
      <c r="F77" s="701">
        <v>1401.0032205177799</v>
      </c>
      <c r="G77" s="702">
        <v>467.00107350592799</v>
      </c>
      <c r="H77" s="704">
        <v>102.70099999999999</v>
      </c>
      <c r="I77" s="701">
        <v>617.60500000000002</v>
      </c>
      <c r="J77" s="702">
        <v>150.603926494072</v>
      </c>
      <c r="K77" s="705">
        <v>0.44083053554399998</v>
      </c>
    </row>
    <row r="78" spans="1:11" ht="14.4" customHeight="1" thickBot="1" x14ac:dyDescent="0.35">
      <c r="A78" s="723" t="s">
        <v>403</v>
      </c>
      <c r="B78" s="701">
        <v>1.885232290065</v>
      </c>
      <c r="C78" s="701">
        <v>1.202</v>
      </c>
      <c r="D78" s="702">
        <v>-0.68323229006499997</v>
      </c>
      <c r="E78" s="703">
        <v>0.63758721210799996</v>
      </c>
      <c r="F78" s="701">
        <v>3.0717966976520001</v>
      </c>
      <c r="G78" s="702">
        <v>1.02393223255</v>
      </c>
      <c r="H78" s="704">
        <v>0.19999999999900001</v>
      </c>
      <c r="I78" s="701">
        <v>0.79999999999899996</v>
      </c>
      <c r="J78" s="702">
        <v>-0.22393223255</v>
      </c>
      <c r="K78" s="705">
        <v>0.26043390195999999</v>
      </c>
    </row>
    <row r="79" spans="1:11" ht="14.4" customHeight="1" thickBot="1" x14ac:dyDescent="0.35">
      <c r="A79" s="724" t="s">
        <v>404</v>
      </c>
      <c r="B79" s="706">
        <v>2980.7740995279</v>
      </c>
      <c r="C79" s="706">
        <v>3357.2971600000101</v>
      </c>
      <c r="D79" s="707">
        <v>376.52306047211198</v>
      </c>
      <c r="E79" s="713">
        <v>1.1263172075100001</v>
      </c>
      <c r="F79" s="706">
        <v>2713.1799585538902</v>
      </c>
      <c r="G79" s="707">
        <v>904.39331951796396</v>
      </c>
      <c r="H79" s="709">
        <v>309.28066999999902</v>
      </c>
      <c r="I79" s="706">
        <v>1079.3072</v>
      </c>
      <c r="J79" s="707">
        <v>174.91388048203399</v>
      </c>
      <c r="K79" s="714">
        <v>0.39780155260099997</v>
      </c>
    </row>
    <row r="80" spans="1:11" ht="14.4" customHeight="1" thickBot="1" x14ac:dyDescent="0.35">
      <c r="A80" s="721" t="s">
        <v>45</v>
      </c>
      <c r="B80" s="701">
        <v>1172.2937876482699</v>
      </c>
      <c r="C80" s="701">
        <v>893.52956000000199</v>
      </c>
      <c r="D80" s="702">
        <v>-278.764227648266</v>
      </c>
      <c r="E80" s="703">
        <v>0.762206171707</v>
      </c>
      <c r="F80" s="701">
        <v>1126.0419839541501</v>
      </c>
      <c r="G80" s="702">
        <v>375.347327984716</v>
      </c>
      <c r="H80" s="704">
        <v>95.262479999999002</v>
      </c>
      <c r="I80" s="701">
        <v>356.11849999999902</v>
      </c>
      <c r="J80" s="702">
        <v>-19.228827984715998</v>
      </c>
      <c r="K80" s="705">
        <v>0.31625685815799998</v>
      </c>
    </row>
    <row r="81" spans="1:11" ht="14.4" customHeight="1" thickBot="1" x14ac:dyDescent="0.35">
      <c r="A81" s="725" t="s">
        <v>405</v>
      </c>
      <c r="B81" s="701">
        <v>1172.2937876482699</v>
      </c>
      <c r="C81" s="701">
        <v>893.52956000000199</v>
      </c>
      <c r="D81" s="702">
        <v>-278.764227648266</v>
      </c>
      <c r="E81" s="703">
        <v>0.762206171707</v>
      </c>
      <c r="F81" s="701">
        <v>1126.0419839541501</v>
      </c>
      <c r="G81" s="702">
        <v>375.347327984716</v>
      </c>
      <c r="H81" s="704">
        <v>95.262479999999002</v>
      </c>
      <c r="I81" s="701">
        <v>356.11849999999902</v>
      </c>
      <c r="J81" s="702">
        <v>-19.228827984715998</v>
      </c>
      <c r="K81" s="705">
        <v>0.31625685815799998</v>
      </c>
    </row>
    <row r="82" spans="1:11" ht="14.4" customHeight="1" thickBot="1" x14ac:dyDescent="0.35">
      <c r="A82" s="723" t="s">
        <v>406</v>
      </c>
      <c r="B82" s="701">
        <v>315.56731535037699</v>
      </c>
      <c r="C82" s="701">
        <v>367.12702000000098</v>
      </c>
      <c r="D82" s="702">
        <v>51.559704649623001</v>
      </c>
      <c r="E82" s="703">
        <v>1.163387341278</v>
      </c>
      <c r="F82" s="701">
        <v>263.85755905549399</v>
      </c>
      <c r="G82" s="702">
        <v>87.952519685164006</v>
      </c>
      <c r="H82" s="704">
        <v>87.367129999998994</v>
      </c>
      <c r="I82" s="701">
        <v>303.80806999999902</v>
      </c>
      <c r="J82" s="702">
        <v>215.85555031483401</v>
      </c>
      <c r="K82" s="705">
        <v>1.151409385759</v>
      </c>
    </row>
    <row r="83" spans="1:11" ht="14.4" customHeight="1" thickBot="1" x14ac:dyDescent="0.35">
      <c r="A83" s="723" t="s">
        <v>407</v>
      </c>
      <c r="B83" s="701">
        <v>52.776591505356997</v>
      </c>
      <c r="C83" s="701">
        <v>42.851599999999998</v>
      </c>
      <c r="D83" s="702">
        <v>-9.9249915053569993</v>
      </c>
      <c r="E83" s="703">
        <v>0.81194330247000002</v>
      </c>
      <c r="F83" s="701">
        <v>2.371313768676</v>
      </c>
      <c r="G83" s="702">
        <v>0.79043792289199999</v>
      </c>
      <c r="H83" s="704">
        <v>0</v>
      </c>
      <c r="I83" s="701">
        <v>13.586790000000001</v>
      </c>
      <c r="J83" s="702">
        <v>12.796352077107001</v>
      </c>
      <c r="K83" s="705">
        <v>5.7296466538809998</v>
      </c>
    </row>
    <row r="84" spans="1:11" ht="14.4" customHeight="1" thickBot="1" x14ac:dyDescent="0.35">
      <c r="A84" s="723" t="s">
        <v>408</v>
      </c>
      <c r="B84" s="701">
        <v>650.36009878797495</v>
      </c>
      <c r="C84" s="701">
        <v>304.10730000000098</v>
      </c>
      <c r="D84" s="702">
        <v>-346.25279878797397</v>
      </c>
      <c r="E84" s="703">
        <v>0.46759833600900003</v>
      </c>
      <c r="F84" s="701">
        <v>635.99045644990395</v>
      </c>
      <c r="G84" s="702">
        <v>211.996818816635</v>
      </c>
      <c r="H84" s="704">
        <v>0</v>
      </c>
      <c r="I84" s="701">
        <v>0.73623000000000005</v>
      </c>
      <c r="J84" s="702">
        <v>-211.26058881663499</v>
      </c>
      <c r="K84" s="705">
        <v>1.15761171E-3</v>
      </c>
    </row>
    <row r="85" spans="1:11" ht="14.4" customHeight="1" thickBot="1" x14ac:dyDescent="0.35">
      <c r="A85" s="723" t="s">
        <v>409</v>
      </c>
      <c r="B85" s="701">
        <v>140.34848823823501</v>
      </c>
      <c r="C85" s="701">
        <v>167.45008000000001</v>
      </c>
      <c r="D85" s="702">
        <v>27.101591761765</v>
      </c>
      <c r="E85" s="703">
        <v>1.193102128152</v>
      </c>
      <c r="F85" s="701">
        <v>162.38249161828</v>
      </c>
      <c r="G85" s="702">
        <v>54.127497206092997</v>
      </c>
      <c r="H85" s="704">
        <v>7.8953499999989996</v>
      </c>
      <c r="I85" s="701">
        <v>37.987409999999997</v>
      </c>
      <c r="J85" s="702">
        <v>-16.140087206093</v>
      </c>
      <c r="K85" s="705">
        <v>0.23393784404599999</v>
      </c>
    </row>
    <row r="86" spans="1:11" ht="14.4" customHeight="1" thickBot="1" x14ac:dyDescent="0.35">
      <c r="A86" s="723" t="s">
        <v>410</v>
      </c>
      <c r="B86" s="701">
        <v>13.241293766323</v>
      </c>
      <c r="C86" s="701">
        <v>11.99356</v>
      </c>
      <c r="D86" s="702">
        <v>-1.2477337663229999</v>
      </c>
      <c r="E86" s="703">
        <v>0.90576949742599999</v>
      </c>
      <c r="F86" s="701">
        <v>11.991492314518</v>
      </c>
      <c r="G86" s="702">
        <v>3.9971641048389999</v>
      </c>
      <c r="H86" s="704">
        <v>0</v>
      </c>
      <c r="I86" s="701">
        <v>0</v>
      </c>
      <c r="J86" s="702">
        <v>-3.9971641048389999</v>
      </c>
      <c r="K86" s="705">
        <v>0</v>
      </c>
    </row>
    <row r="87" spans="1:11" ht="14.4" customHeight="1" thickBot="1" x14ac:dyDescent="0.35">
      <c r="A87" s="723" t="s">
        <v>411</v>
      </c>
      <c r="B87" s="701">
        <v>0</v>
      </c>
      <c r="C87" s="701">
        <v>0</v>
      </c>
      <c r="D87" s="702">
        <v>0</v>
      </c>
      <c r="E87" s="703">
        <v>1</v>
      </c>
      <c r="F87" s="701">
        <v>2.7554389591340001</v>
      </c>
      <c r="G87" s="702">
        <v>0.91847965304400003</v>
      </c>
      <c r="H87" s="704">
        <v>0</v>
      </c>
      <c r="I87" s="701">
        <v>0</v>
      </c>
      <c r="J87" s="702">
        <v>-0.91847965304400003</v>
      </c>
      <c r="K87" s="705">
        <v>0</v>
      </c>
    </row>
    <row r="88" spans="1:11" ht="14.4" customHeight="1" thickBot="1" x14ac:dyDescent="0.3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35.258154615534004</v>
      </c>
      <c r="G88" s="702">
        <v>11.752718205178001</v>
      </c>
      <c r="H88" s="704">
        <v>0</v>
      </c>
      <c r="I88" s="701">
        <v>0</v>
      </c>
      <c r="J88" s="702">
        <v>-11.752718205178001</v>
      </c>
      <c r="K88" s="705">
        <v>0</v>
      </c>
    </row>
    <row r="89" spans="1:11" ht="14.4" customHeight="1" thickBot="1" x14ac:dyDescent="0.35">
      <c r="A89" s="723" t="s">
        <v>413</v>
      </c>
      <c r="B89" s="701">
        <v>0</v>
      </c>
      <c r="C89" s="701">
        <v>0</v>
      </c>
      <c r="D89" s="702">
        <v>0</v>
      </c>
      <c r="E89" s="703">
        <v>1</v>
      </c>
      <c r="F89" s="701">
        <v>11.435077172605</v>
      </c>
      <c r="G89" s="702">
        <v>3.811692390868</v>
      </c>
      <c r="H89" s="704">
        <v>0</v>
      </c>
      <c r="I89" s="701">
        <v>0</v>
      </c>
      <c r="J89" s="702">
        <v>-3.811692390868</v>
      </c>
      <c r="K89" s="705">
        <v>0</v>
      </c>
    </row>
    <row r="90" spans="1:11" ht="14.4" customHeight="1" thickBot="1" x14ac:dyDescent="0.35">
      <c r="A90" s="726" t="s">
        <v>46</v>
      </c>
      <c r="B90" s="706">
        <v>0</v>
      </c>
      <c r="C90" s="706">
        <v>111.80000000000101</v>
      </c>
      <c r="D90" s="707">
        <v>111.80000000000101</v>
      </c>
      <c r="E90" s="708" t="s">
        <v>329</v>
      </c>
      <c r="F90" s="706">
        <v>0</v>
      </c>
      <c r="G90" s="707">
        <v>0</v>
      </c>
      <c r="H90" s="709">
        <v>1.5179999999989999</v>
      </c>
      <c r="I90" s="706">
        <v>19.538</v>
      </c>
      <c r="J90" s="707">
        <v>19.538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10.477</v>
      </c>
      <c r="D91" s="707">
        <v>10.477</v>
      </c>
      <c r="E91" s="708" t="s">
        <v>329</v>
      </c>
      <c r="F91" s="706">
        <v>0</v>
      </c>
      <c r="G91" s="707">
        <v>0</v>
      </c>
      <c r="H91" s="709">
        <v>1.5179999999989999</v>
      </c>
      <c r="I91" s="706">
        <v>19.538</v>
      </c>
      <c r="J91" s="707">
        <v>19.538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8.1769999999999996</v>
      </c>
      <c r="D92" s="702">
        <v>8.1769999999999996</v>
      </c>
      <c r="E92" s="711" t="s">
        <v>329</v>
      </c>
      <c r="F92" s="701">
        <v>0</v>
      </c>
      <c r="G92" s="702">
        <v>0</v>
      </c>
      <c r="H92" s="704">
        <v>1.5179999999989999</v>
      </c>
      <c r="I92" s="701">
        <v>19.538</v>
      </c>
      <c r="J92" s="702">
        <v>19.538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2.2999999999999998</v>
      </c>
      <c r="D93" s="702">
        <v>2.2999999999999998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101.323000000001</v>
      </c>
      <c r="D94" s="707">
        <v>101.323000000001</v>
      </c>
      <c r="E94" s="708" t="s">
        <v>342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101.323000000001</v>
      </c>
      <c r="D95" s="702">
        <v>101.323000000001</v>
      </c>
      <c r="E95" s="711" t="s">
        <v>342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" customHeight="1" thickBot="1" x14ac:dyDescent="0.35">
      <c r="A96" s="721" t="s">
        <v>47</v>
      </c>
      <c r="B96" s="701">
        <v>1808.4803118796301</v>
      </c>
      <c r="C96" s="701">
        <v>2351.9675999999999</v>
      </c>
      <c r="D96" s="702">
        <v>543.487288120377</v>
      </c>
      <c r="E96" s="703">
        <v>1.3005215398529999</v>
      </c>
      <c r="F96" s="701">
        <v>1587.1379745997499</v>
      </c>
      <c r="G96" s="702">
        <v>529.04599153324796</v>
      </c>
      <c r="H96" s="704">
        <v>212.50018999999901</v>
      </c>
      <c r="I96" s="701">
        <v>703.65069999999901</v>
      </c>
      <c r="J96" s="702">
        <v>174.60470846675099</v>
      </c>
      <c r="K96" s="705">
        <v>0.44334563929600002</v>
      </c>
    </row>
    <row r="97" spans="1:11" ht="14.4" customHeight="1" thickBot="1" x14ac:dyDescent="0.35">
      <c r="A97" s="722" t="s">
        <v>419</v>
      </c>
      <c r="B97" s="706">
        <v>9.6954914251190001</v>
      </c>
      <c r="C97" s="706">
        <v>10.14348</v>
      </c>
      <c r="D97" s="707">
        <v>0.44798857487999999</v>
      </c>
      <c r="E97" s="713">
        <v>1.04620586572</v>
      </c>
      <c r="F97" s="706">
        <v>10.39647496742</v>
      </c>
      <c r="G97" s="707">
        <v>3.4654916558059998</v>
      </c>
      <c r="H97" s="709">
        <v>0.87729999999899999</v>
      </c>
      <c r="I97" s="706">
        <v>3.53647</v>
      </c>
      <c r="J97" s="707">
        <v>7.0978344193000004E-2</v>
      </c>
      <c r="K97" s="714">
        <v>0.34016048815400002</v>
      </c>
    </row>
    <row r="98" spans="1:11" ht="14.4" customHeight="1" thickBot="1" x14ac:dyDescent="0.35">
      <c r="A98" s="723" t="s">
        <v>420</v>
      </c>
      <c r="B98" s="701">
        <v>1.474942334858</v>
      </c>
      <c r="C98" s="701">
        <v>2.0145</v>
      </c>
      <c r="D98" s="702">
        <v>0.53955766514100001</v>
      </c>
      <c r="E98" s="703">
        <v>1.36581610846</v>
      </c>
      <c r="F98" s="701">
        <v>2.224278257365</v>
      </c>
      <c r="G98" s="702">
        <v>0.74142608578799996</v>
      </c>
      <c r="H98" s="704">
        <v>0.33899999999899999</v>
      </c>
      <c r="I98" s="701">
        <v>1.0282</v>
      </c>
      <c r="J98" s="702">
        <v>0.28677391421100001</v>
      </c>
      <c r="K98" s="705">
        <v>0.46226230760199999</v>
      </c>
    </row>
    <row r="99" spans="1:11" ht="14.4" customHeight="1" thickBot="1" x14ac:dyDescent="0.35">
      <c r="A99" s="723" t="s">
        <v>421</v>
      </c>
      <c r="B99" s="701">
        <v>8.2205490902610006</v>
      </c>
      <c r="C99" s="701">
        <v>8.1289800000000003</v>
      </c>
      <c r="D99" s="702">
        <v>-9.1569090261000005E-2</v>
      </c>
      <c r="E99" s="703">
        <v>0.98886095207699998</v>
      </c>
      <c r="F99" s="701">
        <v>8.1721967100539992</v>
      </c>
      <c r="G99" s="702">
        <v>2.7240655700179999</v>
      </c>
      <c r="H99" s="704">
        <v>0.53829999999900002</v>
      </c>
      <c r="I99" s="701">
        <v>2.50827</v>
      </c>
      <c r="J99" s="702">
        <v>-0.21579557001800001</v>
      </c>
      <c r="K99" s="705">
        <v>0.30692726680299998</v>
      </c>
    </row>
    <row r="100" spans="1:11" ht="14.4" customHeight="1" thickBot="1" x14ac:dyDescent="0.35">
      <c r="A100" s="722" t="s">
        <v>422</v>
      </c>
      <c r="B100" s="706">
        <v>68.891064101469993</v>
      </c>
      <c r="C100" s="706">
        <v>56.327800000000003</v>
      </c>
      <c r="D100" s="707">
        <v>-12.563264101470001</v>
      </c>
      <c r="E100" s="713">
        <v>0.81763579550800003</v>
      </c>
      <c r="F100" s="706">
        <v>28.999999999999002</v>
      </c>
      <c r="G100" s="707">
        <v>9.6666666666659999</v>
      </c>
      <c r="H100" s="709">
        <v>6.8849999999989997</v>
      </c>
      <c r="I100" s="706">
        <v>23.32094</v>
      </c>
      <c r="J100" s="707">
        <v>13.654273333333</v>
      </c>
      <c r="K100" s="714">
        <v>0.80417034482700001</v>
      </c>
    </row>
    <row r="101" spans="1:11" ht="14.4" customHeight="1" thickBot="1" x14ac:dyDescent="0.35">
      <c r="A101" s="723" t="s">
        <v>423</v>
      </c>
      <c r="B101" s="701">
        <v>29.530140845070001</v>
      </c>
      <c r="C101" s="701">
        <v>27.675000000000001</v>
      </c>
      <c r="D101" s="702">
        <v>-1.85514084507</v>
      </c>
      <c r="E101" s="703">
        <v>0.937178056318</v>
      </c>
      <c r="F101" s="701">
        <v>28.999999999999002</v>
      </c>
      <c r="G101" s="702">
        <v>9.6666666666659999</v>
      </c>
      <c r="H101" s="704">
        <v>6.8849999999989997</v>
      </c>
      <c r="I101" s="701">
        <v>13.77</v>
      </c>
      <c r="J101" s="702">
        <v>4.1033333333330004</v>
      </c>
      <c r="K101" s="705">
        <v>0.47482758620600002</v>
      </c>
    </row>
    <row r="102" spans="1:11" ht="14.4" customHeight="1" thickBot="1" x14ac:dyDescent="0.35">
      <c r="A102" s="723" t="s">
        <v>424</v>
      </c>
      <c r="B102" s="701">
        <v>39.360923256398998</v>
      </c>
      <c r="C102" s="701">
        <v>28.652799999999999</v>
      </c>
      <c r="D102" s="702">
        <v>-10.708123256399</v>
      </c>
      <c r="E102" s="703">
        <v>0.72795040434699998</v>
      </c>
      <c r="F102" s="701">
        <v>0</v>
      </c>
      <c r="G102" s="702">
        <v>0</v>
      </c>
      <c r="H102" s="704">
        <v>0</v>
      </c>
      <c r="I102" s="701">
        <v>9.5509400000000007</v>
      </c>
      <c r="J102" s="702">
        <v>9.5509400000000007</v>
      </c>
      <c r="K102" s="712" t="s">
        <v>329</v>
      </c>
    </row>
    <row r="103" spans="1:11" ht="14.4" customHeight="1" thickBot="1" x14ac:dyDescent="0.35">
      <c r="A103" s="722" t="s">
        <v>425</v>
      </c>
      <c r="B103" s="706">
        <v>0</v>
      </c>
      <c r="C103" s="706">
        <v>11.5</v>
      </c>
      <c r="D103" s="707">
        <v>11.5</v>
      </c>
      <c r="E103" s="708" t="s">
        <v>329</v>
      </c>
      <c r="F103" s="706">
        <v>0</v>
      </c>
      <c r="G103" s="707">
        <v>0</v>
      </c>
      <c r="H103" s="709">
        <v>0</v>
      </c>
      <c r="I103" s="706">
        <v>0</v>
      </c>
      <c r="J103" s="707">
        <v>0</v>
      </c>
      <c r="K103" s="710" t="s">
        <v>329</v>
      </c>
    </row>
    <row r="104" spans="1:11" ht="14.4" customHeight="1" thickBot="1" x14ac:dyDescent="0.35">
      <c r="A104" s="723" t="s">
        <v>426</v>
      </c>
      <c r="B104" s="701">
        <v>0</v>
      </c>
      <c r="C104" s="701">
        <v>11.5</v>
      </c>
      <c r="D104" s="702">
        <v>11.5</v>
      </c>
      <c r="E104" s="711" t="s">
        <v>329</v>
      </c>
      <c r="F104" s="701">
        <v>0</v>
      </c>
      <c r="G104" s="702">
        <v>0</v>
      </c>
      <c r="H104" s="704">
        <v>0</v>
      </c>
      <c r="I104" s="701">
        <v>0</v>
      </c>
      <c r="J104" s="702">
        <v>0</v>
      </c>
      <c r="K104" s="712" t="s">
        <v>329</v>
      </c>
    </row>
    <row r="105" spans="1:11" ht="14.4" customHeight="1" thickBot="1" x14ac:dyDescent="0.35">
      <c r="A105" s="722" t="s">
        <v>427</v>
      </c>
      <c r="B105" s="706">
        <v>1340.9394141257201</v>
      </c>
      <c r="C105" s="706">
        <v>1341.34988</v>
      </c>
      <c r="D105" s="707">
        <v>0.41046587428100001</v>
      </c>
      <c r="E105" s="713">
        <v>1.0003061032210001</v>
      </c>
      <c r="F105" s="706">
        <v>1303.17227374864</v>
      </c>
      <c r="G105" s="707">
        <v>434.39075791621201</v>
      </c>
      <c r="H105" s="709">
        <v>126.680049999999</v>
      </c>
      <c r="I105" s="706">
        <v>465.38556</v>
      </c>
      <c r="J105" s="707">
        <v>30.994802083787</v>
      </c>
      <c r="K105" s="714">
        <v>0.35711745052799998</v>
      </c>
    </row>
    <row r="106" spans="1:11" ht="14.4" customHeight="1" thickBot="1" x14ac:dyDescent="0.35">
      <c r="A106" s="723" t="s">
        <v>428</v>
      </c>
      <c r="B106" s="701">
        <v>1112.59459913916</v>
      </c>
      <c r="C106" s="701">
        <v>1160.7726600000001</v>
      </c>
      <c r="D106" s="702">
        <v>48.178060860839999</v>
      </c>
      <c r="E106" s="703">
        <v>1.043302439988</v>
      </c>
      <c r="F106" s="701">
        <v>1200.8133785345001</v>
      </c>
      <c r="G106" s="702">
        <v>400.27112617816601</v>
      </c>
      <c r="H106" s="704">
        <v>94.863769999998993</v>
      </c>
      <c r="I106" s="701">
        <v>388.16708</v>
      </c>
      <c r="J106" s="702">
        <v>-12.104046178166</v>
      </c>
      <c r="K106" s="705">
        <v>0.32325346047800002</v>
      </c>
    </row>
    <row r="107" spans="1:11" ht="14.4" customHeight="1" thickBot="1" x14ac:dyDescent="0.35">
      <c r="A107" s="723" t="s">
        <v>429</v>
      </c>
      <c r="B107" s="701">
        <v>122.144835294291</v>
      </c>
      <c r="C107" s="701">
        <v>81.923050000000003</v>
      </c>
      <c r="D107" s="702">
        <v>-40.221785294290001</v>
      </c>
      <c r="E107" s="703">
        <v>0.67070416692199997</v>
      </c>
      <c r="F107" s="701">
        <v>0</v>
      </c>
      <c r="G107" s="702">
        <v>0</v>
      </c>
      <c r="H107" s="704">
        <v>7.9859999999989997</v>
      </c>
      <c r="I107" s="701">
        <v>27.5154</v>
      </c>
      <c r="J107" s="702">
        <v>27.5154</v>
      </c>
      <c r="K107" s="712" t="s">
        <v>329</v>
      </c>
    </row>
    <row r="108" spans="1:11" ht="14.4" customHeight="1" thickBot="1" x14ac:dyDescent="0.35">
      <c r="A108" s="723" t="s">
        <v>430</v>
      </c>
      <c r="B108" s="701">
        <v>2.9702970297019999</v>
      </c>
      <c r="C108" s="701">
        <v>0.84799999999999998</v>
      </c>
      <c r="D108" s="702">
        <v>-2.1222970297020001</v>
      </c>
      <c r="E108" s="703">
        <v>0.28549333333299998</v>
      </c>
      <c r="F108" s="701">
        <v>0.83135706295599998</v>
      </c>
      <c r="G108" s="702">
        <v>0.27711902098500002</v>
      </c>
      <c r="H108" s="704">
        <v>0</v>
      </c>
      <c r="I108" s="701">
        <v>0.42399999999999999</v>
      </c>
      <c r="J108" s="702">
        <v>0.14688097901399999</v>
      </c>
      <c r="K108" s="705">
        <v>0.5100095</v>
      </c>
    </row>
    <row r="109" spans="1:11" ht="14.4" customHeight="1" thickBot="1" x14ac:dyDescent="0.35">
      <c r="A109" s="723" t="s">
        <v>431</v>
      </c>
      <c r="B109" s="701">
        <v>103.229682662565</v>
      </c>
      <c r="C109" s="701">
        <v>97.806169999999995</v>
      </c>
      <c r="D109" s="702">
        <v>-5.4235126625639998</v>
      </c>
      <c r="E109" s="703">
        <v>0.94746169393599999</v>
      </c>
      <c r="F109" s="701">
        <v>101.527538151182</v>
      </c>
      <c r="G109" s="702">
        <v>33.842512717060004</v>
      </c>
      <c r="H109" s="704">
        <v>8.6296499999989997</v>
      </c>
      <c r="I109" s="701">
        <v>34.078449999999997</v>
      </c>
      <c r="J109" s="702">
        <v>0.23593728293899999</v>
      </c>
      <c r="K109" s="705">
        <v>0.33565720808900001</v>
      </c>
    </row>
    <row r="110" spans="1:11" ht="14.4" customHeight="1" thickBot="1" x14ac:dyDescent="0.35">
      <c r="A110" s="723" t="s">
        <v>432</v>
      </c>
      <c r="B110" s="701">
        <v>0</v>
      </c>
      <c r="C110" s="701">
        <v>0</v>
      </c>
      <c r="D110" s="702">
        <v>0</v>
      </c>
      <c r="E110" s="703">
        <v>1</v>
      </c>
      <c r="F110" s="701">
        <v>0</v>
      </c>
      <c r="G110" s="702">
        <v>0</v>
      </c>
      <c r="H110" s="704">
        <v>15.200629999999</v>
      </c>
      <c r="I110" s="701">
        <v>15.200629999999</v>
      </c>
      <c r="J110" s="702">
        <v>15.200629999999</v>
      </c>
      <c r="K110" s="712" t="s">
        <v>342</v>
      </c>
    </row>
    <row r="111" spans="1:11" ht="14.4" customHeight="1" thickBot="1" x14ac:dyDescent="0.35">
      <c r="A111" s="722" t="s">
        <v>433</v>
      </c>
      <c r="B111" s="706">
        <v>198.43656208635801</v>
      </c>
      <c r="C111" s="706">
        <v>243.45863000000099</v>
      </c>
      <c r="D111" s="707">
        <v>45.022067913641997</v>
      </c>
      <c r="E111" s="713">
        <v>1.2268839342919999</v>
      </c>
      <c r="F111" s="706">
        <v>244.56922588368801</v>
      </c>
      <c r="G111" s="707">
        <v>81.523075294562005</v>
      </c>
      <c r="H111" s="709">
        <v>20.557839999999</v>
      </c>
      <c r="I111" s="706">
        <v>72.250229999998993</v>
      </c>
      <c r="J111" s="707">
        <v>-9.2728452945619999</v>
      </c>
      <c r="K111" s="714">
        <v>0.29541832067700002</v>
      </c>
    </row>
    <row r="112" spans="1:11" ht="14.4" customHeight="1" thickBot="1" x14ac:dyDescent="0.35">
      <c r="A112" s="723" t="s">
        <v>434</v>
      </c>
      <c r="B112" s="701">
        <v>34.720052574409003</v>
      </c>
      <c r="C112" s="701">
        <v>53.851100000000002</v>
      </c>
      <c r="D112" s="702">
        <v>19.131047425590001</v>
      </c>
      <c r="E112" s="703">
        <v>1.5510085961010001</v>
      </c>
      <c r="F112" s="701">
        <v>43.080618069841996</v>
      </c>
      <c r="G112" s="702">
        <v>14.36020602328</v>
      </c>
      <c r="H112" s="704">
        <v>0</v>
      </c>
      <c r="I112" s="701">
        <v>0</v>
      </c>
      <c r="J112" s="702">
        <v>-14.36020602328</v>
      </c>
      <c r="K112" s="705">
        <v>0</v>
      </c>
    </row>
    <row r="113" spans="1:11" ht="14.4" customHeight="1" thickBot="1" x14ac:dyDescent="0.35">
      <c r="A113" s="723" t="s">
        <v>435</v>
      </c>
      <c r="B113" s="701">
        <v>132.664147104443</v>
      </c>
      <c r="C113" s="701">
        <v>172.11768000000001</v>
      </c>
      <c r="D113" s="702">
        <v>39.453532895556997</v>
      </c>
      <c r="E113" s="703">
        <v>1.2973940869230001</v>
      </c>
      <c r="F113" s="701">
        <v>182.273114660706</v>
      </c>
      <c r="G113" s="702">
        <v>60.757704886901003</v>
      </c>
      <c r="H113" s="704">
        <v>20.557839999999</v>
      </c>
      <c r="I113" s="701">
        <v>63.970229999998999</v>
      </c>
      <c r="J113" s="702">
        <v>3.2125251130970001</v>
      </c>
      <c r="K113" s="705">
        <v>0.35095812193100001</v>
      </c>
    </row>
    <row r="114" spans="1:11" ht="14.4" customHeight="1" thickBot="1" x14ac:dyDescent="0.35">
      <c r="A114" s="723" t="s">
        <v>436</v>
      </c>
      <c r="B114" s="701">
        <v>0</v>
      </c>
      <c r="C114" s="701">
        <v>4.335</v>
      </c>
      <c r="D114" s="702">
        <v>4.335</v>
      </c>
      <c r="E114" s="711" t="s">
        <v>342</v>
      </c>
      <c r="F114" s="701">
        <v>5</v>
      </c>
      <c r="G114" s="702">
        <v>1.6666666666659999</v>
      </c>
      <c r="H114" s="704">
        <v>0</v>
      </c>
      <c r="I114" s="701">
        <v>0</v>
      </c>
      <c r="J114" s="702">
        <v>-1.6666666666659999</v>
      </c>
      <c r="K114" s="705">
        <v>0</v>
      </c>
    </row>
    <row r="115" spans="1:11" ht="14.4" customHeight="1" thickBot="1" x14ac:dyDescent="0.35">
      <c r="A115" s="723" t="s">
        <v>437</v>
      </c>
      <c r="B115" s="701">
        <v>4.980750887848</v>
      </c>
      <c r="C115" s="701">
        <v>1.7709999999999999</v>
      </c>
      <c r="D115" s="702">
        <v>-3.2097508878480001</v>
      </c>
      <c r="E115" s="703">
        <v>0.355568877038</v>
      </c>
      <c r="F115" s="701">
        <v>1.673447148773</v>
      </c>
      <c r="G115" s="702">
        <v>0.55781571625699999</v>
      </c>
      <c r="H115" s="704">
        <v>0</v>
      </c>
      <c r="I115" s="701">
        <v>1.1879999999999999</v>
      </c>
      <c r="J115" s="702">
        <v>0.63018428374199997</v>
      </c>
      <c r="K115" s="705">
        <v>0.70991187314699999</v>
      </c>
    </row>
    <row r="116" spans="1:11" ht="14.4" customHeight="1" thickBot="1" x14ac:dyDescent="0.35">
      <c r="A116" s="723" t="s">
        <v>438</v>
      </c>
      <c r="B116" s="701">
        <v>26.071611519657001</v>
      </c>
      <c r="C116" s="701">
        <v>11.383850000000001</v>
      </c>
      <c r="D116" s="702">
        <v>-14.687761519657</v>
      </c>
      <c r="E116" s="703">
        <v>0.43663775794600002</v>
      </c>
      <c r="F116" s="701">
        <v>12.542046004366</v>
      </c>
      <c r="G116" s="702">
        <v>4.1806820014549997</v>
      </c>
      <c r="H116" s="704">
        <v>0</v>
      </c>
      <c r="I116" s="701">
        <v>5.0579999999989997</v>
      </c>
      <c r="J116" s="702">
        <v>0.87731799854400006</v>
      </c>
      <c r="K116" s="705">
        <v>0.40328348327199998</v>
      </c>
    </row>
    <row r="117" spans="1:11" ht="14.4" customHeight="1" thickBot="1" x14ac:dyDescent="0.35">
      <c r="A117" s="723" t="s">
        <v>439</v>
      </c>
      <c r="B117" s="701">
        <v>0</v>
      </c>
      <c r="C117" s="701">
        <v>0</v>
      </c>
      <c r="D117" s="702">
        <v>0</v>
      </c>
      <c r="E117" s="711" t="s">
        <v>329</v>
      </c>
      <c r="F117" s="701">
        <v>0</v>
      </c>
      <c r="G117" s="702">
        <v>0</v>
      </c>
      <c r="H117" s="704">
        <v>0</v>
      </c>
      <c r="I117" s="701">
        <v>2.0339999999990002</v>
      </c>
      <c r="J117" s="702">
        <v>2.0339999999990002</v>
      </c>
      <c r="K117" s="712" t="s">
        <v>342</v>
      </c>
    </row>
    <row r="118" spans="1:11" ht="14.4" customHeight="1" thickBot="1" x14ac:dyDescent="0.35">
      <c r="A118" s="722" t="s">
        <v>440</v>
      </c>
      <c r="B118" s="706">
        <v>190.517780140958</v>
      </c>
      <c r="C118" s="706">
        <v>689.18781000000104</v>
      </c>
      <c r="D118" s="707">
        <v>498.67002985904298</v>
      </c>
      <c r="E118" s="713">
        <v>3.6174461485429998</v>
      </c>
      <c r="F118" s="706">
        <v>0</v>
      </c>
      <c r="G118" s="707">
        <v>0</v>
      </c>
      <c r="H118" s="709">
        <v>57.499999999998998</v>
      </c>
      <c r="I118" s="706">
        <v>139.1575</v>
      </c>
      <c r="J118" s="707">
        <v>139.1575</v>
      </c>
      <c r="K118" s="710" t="s">
        <v>329</v>
      </c>
    </row>
    <row r="119" spans="1:11" ht="14.4" customHeight="1" thickBot="1" x14ac:dyDescent="0.35">
      <c r="A119" s="723" t="s">
        <v>441</v>
      </c>
      <c r="B119" s="701">
        <v>190.517780140958</v>
      </c>
      <c r="C119" s="701">
        <v>633.57500000000095</v>
      </c>
      <c r="D119" s="702">
        <v>443.05721985904302</v>
      </c>
      <c r="E119" s="703">
        <v>3.3255426319330001</v>
      </c>
      <c r="F119" s="701">
        <v>0</v>
      </c>
      <c r="G119" s="702">
        <v>0</v>
      </c>
      <c r="H119" s="704">
        <v>57.499999999998998</v>
      </c>
      <c r="I119" s="701">
        <v>139.1575</v>
      </c>
      <c r="J119" s="702">
        <v>139.1575</v>
      </c>
      <c r="K119" s="712" t="s">
        <v>329</v>
      </c>
    </row>
    <row r="120" spans="1:11" ht="14.4" customHeight="1" thickBot="1" x14ac:dyDescent="0.35">
      <c r="A120" s="723" t="s">
        <v>442</v>
      </c>
      <c r="B120" s="701">
        <v>0</v>
      </c>
      <c r="C120" s="701">
        <v>55.612810000000003</v>
      </c>
      <c r="D120" s="702">
        <v>55.612810000000003</v>
      </c>
      <c r="E120" s="711" t="s">
        <v>342</v>
      </c>
      <c r="F120" s="701">
        <v>0</v>
      </c>
      <c r="G120" s="702">
        <v>0</v>
      </c>
      <c r="H120" s="704">
        <v>0</v>
      </c>
      <c r="I120" s="701">
        <v>0</v>
      </c>
      <c r="J120" s="702">
        <v>0</v>
      </c>
      <c r="K120" s="705">
        <v>4</v>
      </c>
    </row>
    <row r="121" spans="1:11" ht="14.4" customHeight="1" thickBot="1" x14ac:dyDescent="0.35">
      <c r="A121" s="720" t="s">
        <v>48</v>
      </c>
      <c r="B121" s="701">
        <v>32685.826719053399</v>
      </c>
      <c r="C121" s="701">
        <v>40665.826860000103</v>
      </c>
      <c r="D121" s="702">
        <v>7980.0001409466604</v>
      </c>
      <c r="E121" s="703">
        <v>1.244142521146</v>
      </c>
      <c r="F121" s="701">
        <v>41253.624922000003</v>
      </c>
      <c r="G121" s="702">
        <v>13751.2083073333</v>
      </c>
      <c r="H121" s="704">
        <v>3580.4545399999802</v>
      </c>
      <c r="I121" s="701">
        <v>13959.18871</v>
      </c>
      <c r="J121" s="702">
        <v>207.98040266664199</v>
      </c>
      <c r="K121" s="705">
        <v>0.338374839456</v>
      </c>
    </row>
    <row r="122" spans="1:11" ht="14.4" customHeight="1" thickBot="1" x14ac:dyDescent="0.35">
      <c r="A122" s="726" t="s">
        <v>443</v>
      </c>
      <c r="B122" s="706">
        <v>25733.506719053399</v>
      </c>
      <c r="C122" s="706">
        <v>30021.041000000001</v>
      </c>
      <c r="D122" s="707">
        <v>4287.5342809466401</v>
      </c>
      <c r="E122" s="713">
        <v>1.1666129038590001</v>
      </c>
      <c r="F122" s="706">
        <v>29810.120000000101</v>
      </c>
      <c r="G122" s="707">
        <v>9936.7066666666906</v>
      </c>
      <c r="H122" s="709">
        <v>2644.1499999999901</v>
      </c>
      <c r="I122" s="706">
        <v>10313.048000000001</v>
      </c>
      <c r="J122" s="707">
        <v>376.341333333308</v>
      </c>
      <c r="K122" s="714">
        <v>0.34595794985</v>
      </c>
    </row>
    <row r="123" spans="1:11" ht="14.4" customHeight="1" thickBot="1" x14ac:dyDescent="0.35">
      <c r="A123" s="722" t="s">
        <v>444</v>
      </c>
      <c r="B123" s="706">
        <v>19311.999999999902</v>
      </c>
      <c r="C123" s="706">
        <v>22550.091</v>
      </c>
      <c r="D123" s="707">
        <v>3238.0910000000899</v>
      </c>
      <c r="E123" s="713">
        <v>1.1676724834300001</v>
      </c>
      <c r="F123" s="706">
        <v>22336.83</v>
      </c>
      <c r="G123" s="707">
        <v>7445.6100000000097</v>
      </c>
      <c r="H123" s="709">
        <v>1928.24999999999</v>
      </c>
      <c r="I123" s="706">
        <v>7578.49099999999</v>
      </c>
      <c r="J123" s="707">
        <v>132.88099999997999</v>
      </c>
      <c r="K123" s="714">
        <v>0.33928229744299998</v>
      </c>
    </row>
    <row r="124" spans="1:11" ht="14.4" customHeight="1" thickBot="1" x14ac:dyDescent="0.35">
      <c r="A124" s="723" t="s">
        <v>445</v>
      </c>
      <c r="B124" s="701">
        <v>19311.999999999902</v>
      </c>
      <c r="C124" s="701">
        <v>22550.091</v>
      </c>
      <c r="D124" s="702">
        <v>3238.0910000000899</v>
      </c>
      <c r="E124" s="703">
        <v>1.1676724834300001</v>
      </c>
      <c r="F124" s="701">
        <v>22336.83</v>
      </c>
      <c r="G124" s="702">
        <v>7445.6100000000097</v>
      </c>
      <c r="H124" s="704">
        <v>1928.24999999999</v>
      </c>
      <c r="I124" s="701">
        <v>7578.49099999999</v>
      </c>
      <c r="J124" s="702">
        <v>132.88099999997999</v>
      </c>
      <c r="K124" s="705">
        <v>0.33928229744299998</v>
      </c>
    </row>
    <row r="125" spans="1:11" ht="14.4" customHeight="1" thickBot="1" x14ac:dyDescent="0.35">
      <c r="A125" s="722" t="s">
        <v>446</v>
      </c>
      <c r="B125" s="706">
        <v>6375.4817190534704</v>
      </c>
      <c r="C125" s="706">
        <v>7393.7200000000103</v>
      </c>
      <c r="D125" s="707">
        <v>1018.23828094655</v>
      </c>
      <c r="E125" s="713">
        <v>1.1597115835030001</v>
      </c>
      <c r="F125" s="706">
        <v>7393.6800000000103</v>
      </c>
      <c r="G125" s="707">
        <v>2464.56</v>
      </c>
      <c r="H125" s="709">
        <v>704.95999999999697</v>
      </c>
      <c r="I125" s="706">
        <v>2676.48</v>
      </c>
      <c r="J125" s="707">
        <v>211.91999999999601</v>
      </c>
      <c r="K125" s="714">
        <v>0.361995650339</v>
      </c>
    </row>
    <row r="126" spans="1:11" ht="14.4" customHeight="1" thickBot="1" x14ac:dyDescent="0.35">
      <c r="A126" s="723" t="s">
        <v>447</v>
      </c>
      <c r="B126" s="701">
        <v>6375.4817190534704</v>
      </c>
      <c r="C126" s="701">
        <v>7393.7200000000103</v>
      </c>
      <c r="D126" s="702">
        <v>1018.23828094655</v>
      </c>
      <c r="E126" s="703">
        <v>1.1597115835030001</v>
      </c>
      <c r="F126" s="701">
        <v>7393.6800000000103</v>
      </c>
      <c r="G126" s="702">
        <v>2464.56</v>
      </c>
      <c r="H126" s="704">
        <v>704.95999999999697</v>
      </c>
      <c r="I126" s="701">
        <v>2676.48</v>
      </c>
      <c r="J126" s="702">
        <v>211.91999999999601</v>
      </c>
      <c r="K126" s="705">
        <v>0.361995650339</v>
      </c>
    </row>
    <row r="127" spans="1:11" ht="14.4" customHeight="1" thickBot="1" x14ac:dyDescent="0.35">
      <c r="A127" s="722" t="s">
        <v>448</v>
      </c>
      <c r="B127" s="706">
        <v>46.024999999999999</v>
      </c>
      <c r="C127" s="706">
        <v>40.229999999999997</v>
      </c>
      <c r="D127" s="707">
        <v>-5.7949999999989998</v>
      </c>
      <c r="E127" s="713">
        <v>0.87409016838599995</v>
      </c>
      <c r="F127" s="706">
        <v>36.770000000000003</v>
      </c>
      <c r="G127" s="707">
        <v>12.256666666666</v>
      </c>
      <c r="H127" s="709">
        <v>0.93999999999899997</v>
      </c>
      <c r="I127" s="706">
        <v>32.576999999999998</v>
      </c>
      <c r="J127" s="707">
        <v>20.320333333333</v>
      </c>
      <c r="K127" s="714">
        <v>0.88596682077699995</v>
      </c>
    </row>
    <row r="128" spans="1:11" ht="14.4" customHeight="1" thickBot="1" x14ac:dyDescent="0.35">
      <c r="A128" s="723" t="s">
        <v>449</v>
      </c>
      <c r="B128" s="701">
        <v>46.024999999999999</v>
      </c>
      <c r="C128" s="701">
        <v>40.229999999999997</v>
      </c>
      <c r="D128" s="702">
        <v>-5.7949999999989998</v>
      </c>
      <c r="E128" s="703">
        <v>0.87409016838599995</v>
      </c>
      <c r="F128" s="701">
        <v>36.770000000000003</v>
      </c>
      <c r="G128" s="702">
        <v>12.256666666666</v>
      </c>
      <c r="H128" s="704">
        <v>0.93999999999899997</v>
      </c>
      <c r="I128" s="701">
        <v>32.576999999999998</v>
      </c>
      <c r="J128" s="702">
        <v>20.320333333333</v>
      </c>
      <c r="K128" s="705">
        <v>0.88596682077699995</v>
      </c>
    </row>
    <row r="129" spans="1:11" ht="14.4" customHeight="1" thickBot="1" x14ac:dyDescent="0.35">
      <c r="A129" s="725" t="s">
        <v>450</v>
      </c>
      <c r="B129" s="701">
        <v>0</v>
      </c>
      <c r="C129" s="701">
        <v>37</v>
      </c>
      <c r="D129" s="702">
        <v>37</v>
      </c>
      <c r="E129" s="711" t="s">
        <v>329</v>
      </c>
      <c r="F129" s="701">
        <v>42.84</v>
      </c>
      <c r="G129" s="702">
        <v>14.28</v>
      </c>
      <c r="H129" s="704">
        <v>9.9999999999989999</v>
      </c>
      <c r="I129" s="701">
        <v>25.5</v>
      </c>
      <c r="J129" s="702">
        <v>11.22</v>
      </c>
      <c r="K129" s="705">
        <v>0.59523809523799998</v>
      </c>
    </row>
    <row r="130" spans="1:11" ht="14.4" customHeight="1" thickBot="1" x14ac:dyDescent="0.35">
      <c r="A130" s="723" t="s">
        <v>451</v>
      </c>
      <c r="B130" s="701">
        <v>0</v>
      </c>
      <c r="C130" s="701">
        <v>37</v>
      </c>
      <c r="D130" s="702">
        <v>37</v>
      </c>
      <c r="E130" s="711" t="s">
        <v>329</v>
      </c>
      <c r="F130" s="701">
        <v>42.84</v>
      </c>
      <c r="G130" s="702">
        <v>14.28</v>
      </c>
      <c r="H130" s="704">
        <v>9.9999999999989999</v>
      </c>
      <c r="I130" s="701">
        <v>25.5</v>
      </c>
      <c r="J130" s="702">
        <v>11.22</v>
      </c>
      <c r="K130" s="705">
        <v>0.59523809523799998</v>
      </c>
    </row>
    <row r="131" spans="1:11" ht="14.4" customHeight="1" thickBot="1" x14ac:dyDescent="0.35">
      <c r="A131" s="721" t="s">
        <v>452</v>
      </c>
      <c r="B131" s="701">
        <v>6566.08</v>
      </c>
      <c r="C131" s="701">
        <v>10192.97755</v>
      </c>
      <c r="D131" s="702">
        <v>3626.8975500000201</v>
      </c>
      <c r="E131" s="703">
        <v>1.5523687725399999</v>
      </c>
      <c r="F131" s="701">
        <v>10708.53</v>
      </c>
      <c r="G131" s="702">
        <v>3569.51</v>
      </c>
      <c r="H131" s="704">
        <v>897.71809999999596</v>
      </c>
      <c r="I131" s="701">
        <v>3493.9027500000002</v>
      </c>
      <c r="J131" s="702">
        <v>-75.607249999998999</v>
      </c>
      <c r="K131" s="705">
        <v>0.32627286378199999</v>
      </c>
    </row>
    <row r="132" spans="1:11" ht="14.4" customHeight="1" thickBot="1" x14ac:dyDescent="0.35">
      <c r="A132" s="722" t="s">
        <v>453</v>
      </c>
      <c r="B132" s="706">
        <v>1738.08</v>
      </c>
      <c r="C132" s="706">
        <v>2698.1347999999998</v>
      </c>
      <c r="D132" s="707">
        <v>960.0548</v>
      </c>
      <c r="E132" s="713">
        <v>1.552365138543</v>
      </c>
      <c r="F132" s="706">
        <v>2834.61</v>
      </c>
      <c r="G132" s="707">
        <v>944.86999999999796</v>
      </c>
      <c r="H132" s="709">
        <v>237.63559999999899</v>
      </c>
      <c r="I132" s="706">
        <v>924.86499999999899</v>
      </c>
      <c r="J132" s="707">
        <v>-20.004999999999001</v>
      </c>
      <c r="K132" s="714">
        <v>0.32627592508300002</v>
      </c>
    </row>
    <row r="133" spans="1:11" ht="14.4" customHeight="1" thickBot="1" x14ac:dyDescent="0.35">
      <c r="A133" s="723" t="s">
        <v>454</v>
      </c>
      <c r="B133" s="701">
        <v>1738.08</v>
      </c>
      <c r="C133" s="701">
        <v>2698.1347999999998</v>
      </c>
      <c r="D133" s="702">
        <v>960.0548</v>
      </c>
      <c r="E133" s="703">
        <v>1.552365138543</v>
      </c>
      <c r="F133" s="701">
        <v>2834.61</v>
      </c>
      <c r="G133" s="702">
        <v>944.86999999999796</v>
      </c>
      <c r="H133" s="704">
        <v>237.63559999999899</v>
      </c>
      <c r="I133" s="701">
        <v>924.86499999999899</v>
      </c>
      <c r="J133" s="702">
        <v>-20.004999999999001</v>
      </c>
      <c r="K133" s="705">
        <v>0.32627592508300002</v>
      </c>
    </row>
    <row r="134" spans="1:11" ht="14.4" customHeight="1" thickBot="1" x14ac:dyDescent="0.35">
      <c r="A134" s="722" t="s">
        <v>455</v>
      </c>
      <c r="B134" s="706">
        <v>4827.99999999999</v>
      </c>
      <c r="C134" s="706">
        <v>7494.8427500000098</v>
      </c>
      <c r="D134" s="707">
        <v>2666.8427500000198</v>
      </c>
      <c r="E134" s="713">
        <v>1.5523700807780001</v>
      </c>
      <c r="F134" s="706">
        <v>7873.92</v>
      </c>
      <c r="G134" s="707">
        <v>2624.64</v>
      </c>
      <c r="H134" s="709">
        <v>660.08249999999703</v>
      </c>
      <c r="I134" s="706">
        <v>2569.03775</v>
      </c>
      <c r="J134" s="707">
        <v>-55.602249999999998</v>
      </c>
      <c r="K134" s="714">
        <v>0.32627176171400002</v>
      </c>
    </row>
    <row r="135" spans="1:11" ht="14.4" customHeight="1" thickBot="1" x14ac:dyDescent="0.35">
      <c r="A135" s="723" t="s">
        <v>456</v>
      </c>
      <c r="B135" s="701">
        <v>4827.99999999999</v>
      </c>
      <c r="C135" s="701">
        <v>7494.8427500000098</v>
      </c>
      <c r="D135" s="702">
        <v>2666.8427500000198</v>
      </c>
      <c r="E135" s="703">
        <v>1.5523700807780001</v>
      </c>
      <c r="F135" s="701">
        <v>7873.92</v>
      </c>
      <c r="G135" s="702">
        <v>2624.64</v>
      </c>
      <c r="H135" s="704">
        <v>660.08249999999703</v>
      </c>
      <c r="I135" s="701">
        <v>2569.03775</v>
      </c>
      <c r="J135" s="702">
        <v>-55.602249999999998</v>
      </c>
      <c r="K135" s="705">
        <v>0.32627176171400002</v>
      </c>
    </row>
    <row r="136" spans="1:11" ht="14.4" customHeight="1" thickBot="1" x14ac:dyDescent="0.35">
      <c r="A136" s="721" t="s">
        <v>457</v>
      </c>
      <c r="B136" s="701">
        <v>0</v>
      </c>
      <c r="C136" s="701">
        <v>0</v>
      </c>
      <c r="D136" s="702">
        <v>0</v>
      </c>
      <c r="E136" s="703">
        <v>1</v>
      </c>
      <c r="F136" s="701">
        <v>101.624922</v>
      </c>
      <c r="G136" s="702">
        <v>33.874974000000002</v>
      </c>
      <c r="H136" s="704">
        <v>0</v>
      </c>
      <c r="I136" s="701">
        <v>0</v>
      </c>
      <c r="J136" s="702">
        <v>-33.874974000000002</v>
      </c>
      <c r="K136" s="705">
        <v>0</v>
      </c>
    </row>
    <row r="137" spans="1:11" ht="14.4" customHeight="1" thickBot="1" x14ac:dyDescent="0.35">
      <c r="A137" s="722" t="s">
        <v>458</v>
      </c>
      <c r="B137" s="706">
        <v>0</v>
      </c>
      <c r="C137" s="706">
        <v>0</v>
      </c>
      <c r="D137" s="707">
        <v>0</v>
      </c>
      <c r="E137" s="713">
        <v>1</v>
      </c>
      <c r="F137" s="706">
        <v>101.624922</v>
      </c>
      <c r="G137" s="707">
        <v>33.874974000000002</v>
      </c>
      <c r="H137" s="709">
        <v>0</v>
      </c>
      <c r="I137" s="706">
        <v>0</v>
      </c>
      <c r="J137" s="707">
        <v>-33.874974000000002</v>
      </c>
      <c r="K137" s="714">
        <v>0</v>
      </c>
    </row>
    <row r="138" spans="1:11" ht="14.4" customHeight="1" thickBot="1" x14ac:dyDescent="0.35">
      <c r="A138" s="723" t="s">
        <v>459</v>
      </c>
      <c r="B138" s="701">
        <v>0</v>
      </c>
      <c r="C138" s="701">
        <v>0</v>
      </c>
      <c r="D138" s="702">
        <v>0</v>
      </c>
      <c r="E138" s="703">
        <v>1</v>
      </c>
      <c r="F138" s="701">
        <v>101.624922</v>
      </c>
      <c r="G138" s="702">
        <v>33.874974000000002</v>
      </c>
      <c r="H138" s="704">
        <v>0</v>
      </c>
      <c r="I138" s="701">
        <v>0</v>
      </c>
      <c r="J138" s="702">
        <v>-33.874974000000002</v>
      </c>
      <c r="K138" s="705">
        <v>0</v>
      </c>
    </row>
    <row r="139" spans="1:11" ht="14.4" customHeight="1" thickBot="1" x14ac:dyDescent="0.35">
      <c r="A139" s="721" t="s">
        <v>460</v>
      </c>
      <c r="B139" s="701">
        <v>386.24000000000098</v>
      </c>
      <c r="C139" s="701">
        <v>451.80831000000097</v>
      </c>
      <c r="D139" s="702">
        <v>65.568309999999002</v>
      </c>
      <c r="E139" s="703">
        <v>1.1697605374890001</v>
      </c>
      <c r="F139" s="701">
        <v>633.349999999999</v>
      </c>
      <c r="G139" s="702">
        <v>211.11666666666599</v>
      </c>
      <c r="H139" s="704">
        <v>38.586439999999001</v>
      </c>
      <c r="I139" s="701">
        <v>152.23795999999999</v>
      </c>
      <c r="J139" s="702">
        <v>-58.878706666665998</v>
      </c>
      <c r="K139" s="705">
        <v>0.24036940080499999</v>
      </c>
    </row>
    <row r="140" spans="1:11" ht="14.4" customHeight="1" thickBot="1" x14ac:dyDescent="0.35">
      <c r="A140" s="722" t="s">
        <v>461</v>
      </c>
      <c r="B140" s="706">
        <v>386.24000000000098</v>
      </c>
      <c r="C140" s="706">
        <v>451.80831000000097</v>
      </c>
      <c r="D140" s="707">
        <v>65.568309999999002</v>
      </c>
      <c r="E140" s="713">
        <v>1.1697605374890001</v>
      </c>
      <c r="F140" s="706">
        <v>633.349999999999</v>
      </c>
      <c r="G140" s="707">
        <v>211.11666666666599</v>
      </c>
      <c r="H140" s="709">
        <v>38.586439999999001</v>
      </c>
      <c r="I140" s="706">
        <v>152.23795999999999</v>
      </c>
      <c r="J140" s="707">
        <v>-58.878706666665998</v>
      </c>
      <c r="K140" s="714">
        <v>0.24036940080499999</v>
      </c>
    </row>
    <row r="141" spans="1:11" ht="14.4" customHeight="1" thickBot="1" x14ac:dyDescent="0.35">
      <c r="A141" s="723" t="s">
        <v>462</v>
      </c>
      <c r="B141" s="701">
        <v>386.24000000000098</v>
      </c>
      <c r="C141" s="701">
        <v>451.80831000000097</v>
      </c>
      <c r="D141" s="702">
        <v>65.568309999999002</v>
      </c>
      <c r="E141" s="703">
        <v>1.1697605374890001</v>
      </c>
      <c r="F141" s="701">
        <v>633.349999999999</v>
      </c>
      <c r="G141" s="702">
        <v>211.11666666666599</v>
      </c>
      <c r="H141" s="704">
        <v>38.586439999999001</v>
      </c>
      <c r="I141" s="701">
        <v>152.23795999999999</v>
      </c>
      <c r="J141" s="702">
        <v>-58.878706666665998</v>
      </c>
      <c r="K141" s="705">
        <v>0.24036940080499999</v>
      </c>
    </row>
    <row r="142" spans="1:11" ht="14.4" customHeight="1" thickBot="1" x14ac:dyDescent="0.35">
      <c r="A142" s="720" t="s">
        <v>463</v>
      </c>
      <c r="B142" s="701">
        <v>0</v>
      </c>
      <c r="C142" s="701">
        <v>126.373000000001</v>
      </c>
      <c r="D142" s="702">
        <v>126.373000000001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26.363600000000002</v>
      </c>
      <c r="J142" s="702">
        <v>26.363600000000002</v>
      </c>
      <c r="K142" s="712" t="s">
        <v>329</v>
      </c>
    </row>
    <row r="143" spans="1:11" ht="14.4" customHeight="1" thickBot="1" x14ac:dyDescent="0.35">
      <c r="A143" s="721" t="s">
        <v>464</v>
      </c>
      <c r="B143" s="701">
        <v>0</v>
      </c>
      <c r="C143" s="701">
        <v>1.3</v>
      </c>
      <c r="D143" s="702">
        <v>1.3</v>
      </c>
      <c r="E143" s="711" t="s">
        <v>342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5" t="s">
        <v>465</v>
      </c>
      <c r="B144" s="701">
        <v>0</v>
      </c>
      <c r="C144" s="701">
        <v>1.3</v>
      </c>
      <c r="D144" s="702">
        <v>1.3</v>
      </c>
      <c r="E144" s="711" t="s">
        <v>342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1.3</v>
      </c>
      <c r="D145" s="702">
        <v>1.3</v>
      </c>
      <c r="E145" s="711" t="s">
        <v>342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" customHeight="1" thickBot="1" x14ac:dyDescent="0.35">
      <c r="A146" s="721" t="s">
        <v>467</v>
      </c>
      <c r="B146" s="701">
        <v>0</v>
      </c>
      <c r="C146" s="701">
        <v>125.073000000001</v>
      </c>
      <c r="D146" s="702">
        <v>125.073000000001</v>
      </c>
      <c r="E146" s="711" t="s">
        <v>329</v>
      </c>
      <c r="F146" s="701">
        <v>0</v>
      </c>
      <c r="G146" s="702">
        <v>0</v>
      </c>
      <c r="H146" s="704">
        <v>0</v>
      </c>
      <c r="I146" s="701">
        <v>26.363600000000002</v>
      </c>
      <c r="J146" s="702">
        <v>26.363600000000002</v>
      </c>
      <c r="K146" s="712" t="s">
        <v>329</v>
      </c>
    </row>
    <row r="147" spans="1:11" ht="14.4" customHeight="1" thickBot="1" x14ac:dyDescent="0.35">
      <c r="A147" s="722" t="s">
        <v>468</v>
      </c>
      <c r="B147" s="706">
        <v>0</v>
      </c>
      <c r="C147" s="706">
        <v>16.295000000000002</v>
      </c>
      <c r="D147" s="707">
        <v>16.295000000000002</v>
      </c>
      <c r="E147" s="708" t="s">
        <v>329</v>
      </c>
      <c r="F147" s="706">
        <v>0</v>
      </c>
      <c r="G147" s="707">
        <v>0</v>
      </c>
      <c r="H147" s="709">
        <v>0</v>
      </c>
      <c r="I147" s="706">
        <v>5.1665999999999999</v>
      </c>
      <c r="J147" s="707">
        <v>5.1665999999999999</v>
      </c>
      <c r="K147" s="710" t="s">
        <v>329</v>
      </c>
    </row>
    <row r="148" spans="1:11" ht="14.4" customHeight="1" thickBot="1" x14ac:dyDescent="0.35">
      <c r="A148" s="723" t="s">
        <v>469</v>
      </c>
      <c r="B148" s="701">
        <v>0</v>
      </c>
      <c r="C148" s="701">
        <v>6.5910000000000002</v>
      </c>
      <c r="D148" s="702">
        <v>6.5910000000000002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0.1666</v>
      </c>
      <c r="J148" s="702">
        <v>0.1666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5</v>
      </c>
      <c r="D149" s="702">
        <v>5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5</v>
      </c>
      <c r="J149" s="702">
        <v>5</v>
      </c>
      <c r="K149" s="712" t="s">
        <v>342</v>
      </c>
    </row>
    <row r="150" spans="1:11" ht="14.4" customHeight="1" thickBot="1" x14ac:dyDescent="0.35">
      <c r="A150" s="723" t="s">
        <v>471</v>
      </c>
      <c r="B150" s="701">
        <v>0</v>
      </c>
      <c r="C150" s="701">
        <v>4.7039999999999997</v>
      </c>
      <c r="D150" s="702">
        <v>4.7039999999999997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0</v>
      </c>
      <c r="J150" s="702">
        <v>0</v>
      </c>
      <c r="K150" s="712" t="s">
        <v>329</v>
      </c>
    </row>
    <row r="151" spans="1:11" ht="14.4" customHeight="1" thickBot="1" x14ac:dyDescent="0.35">
      <c r="A151" s="725" t="s">
        <v>472</v>
      </c>
      <c r="B151" s="701">
        <v>0</v>
      </c>
      <c r="C151" s="701">
        <v>0</v>
      </c>
      <c r="D151" s="702">
        <v>0</v>
      </c>
      <c r="E151" s="703">
        <v>1</v>
      </c>
      <c r="F151" s="701">
        <v>0</v>
      </c>
      <c r="G151" s="702">
        <v>0</v>
      </c>
      <c r="H151" s="704">
        <v>0</v>
      </c>
      <c r="I151" s="701">
        <v>21.196999999999001</v>
      </c>
      <c r="J151" s="702">
        <v>21.196999999999001</v>
      </c>
      <c r="K151" s="712" t="s">
        <v>342</v>
      </c>
    </row>
    <row r="152" spans="1:11" ht="14.4" customHeight="1" thickBot="1" x14ac:dyDescent="0.35">
      <c r="A152" s="723" t="s">
        <v>473</v>
      </c>
      <c r="B152" s="701">
        <v>0</v>
      </c>
      <c r="C152" s="701">
        <v>0</v>
      </c>
      <c r="D152" s="702">
        <v>0</v>
      </c>
      <c r="E152" s="703">
        <v>1</v>
      </c>
      <c r="F152" s="701">
        <v>0</v>
      </c>
      <c r="G152" s="702">
        <v>0</v>
      </c>
      <c r="H152" s="704">
        <v>0</v>
      </c>
      <c r="I152" s="701">
        <v>21.196999999999001</v>
      </c>
      <c r="J152" s="702">
        <v>21.196999999999001</v>
      </c>
      <c r="K152" s="712" t="s">
        <v>342</v>
      </c>
    </row>
    <row r="153" spans="1:11" ht="14.4" customHeight="1" thickBot="1" x14ac:dyDescent="0.35">
      <c r="A153" s="725" t="s">
        <v>474</v>
      </c>
      <c r="B153" s="701">
        <v>0</v>
      </c>
      <c r="C153" s="701">
        <v>7.95</v>
      </c>
      <c r="D153" s="702">
        <v>7.95</v>
      </c>
      <c r="E153" s="711" t="s">
        <v>342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3" t="s">
        <v>475</v>
      </c>
      <c r="B154" s="701">
        <v>0</v>
      </c>
      <c r="C154" s="701">
        <v>7.95</v>
      </c>
      <c r="D154" s="702">
        <v>7.95</v>
      </c>
      <c r="E154" s="711" t="s">
        <v>342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5" t="s">
        <v>476</v>
      </c>
      <c r="B155" s="701">
        <v>0</v>
      </c>
      <c r="C155" s="701">
        <v>100.828000000001</v>
      </c>
      <c r="D155" s="702">
        <v>100.828000000001</v>
      </c>
      <c r="E155" s="711" t="s">
        <v>342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3" t="s">
        <v>477</v>
      </c>
      <c r="B156" s="701">
        <v>0</v>
      </c>
      <c r="C156" s="701">
        <v>100.828000000001</v>
      </c>
      <c r="D156" s="702">
        <v>100.828000000001</v>
      </c>
      <c r="E156" s="711" t="s">
        <v>342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" customHeight="1" thickBot="1" x14ac:dyDescent="0.35">
      <c r="A157" s="720" t="s">
        <v>478</v>
      </c>
      <c r="B157" s="701">
        <v>2236.8545285882401</v>
      </c>
      <c r="C157" s="701">
        <v>3194.7431000000101</v>
      </c>
      <c r="D157" s="702">
        <v>957.88857141176504</v>
      </c>
      <c r="E157" s="703">
        <v>1.428230159435</v>
      </c>
      <c r="F157" s="701">
        <v>2274.99999999997</v>
      </c>
      <c r="G157" s="702">
        <v>758.333333333322</v>
      </c>
      <c r="H157" s="704">
        <v>170.58732999999901</v>
      </c>
      <c r="I157" s="701">
        <v>694.53309000000002</v>
      </c>
      <c r="J157" s="702">
        <v>-63.800243333322001</v>
      </c>
      <c r="K157" s="705">
        <v>0.305289270329</v>
      </c>
    </row>
    <row r="158" spans="1:11" ht="14.4" customHeight="1" thickBot="1" x14ac:dyDescent="0.35">
      <c r="A158" s="721" t="s">
        <v>479</v>
      </c>
      <c r="B158" s="701">
        <v>1892.8545285882401</v>
      </c>
      <c r="C158" s="701">
        <v>2007.8050000000001</v>
      </c>
      <c r="D158" s="702">
        <v>114.950471411762</v>
      </c>
      <c r="E158" s="703">
        <v>1.0607286348080001</v>
      </c>
      <c r="F158" s="701">
        <v>2274.99999999997</v>
      </c>
      <c r="G158" s="702">
        <v>758.333333333322</v>
      </c>
      <c r="H158" s="704">
        <v>164.537329999999</v>
      </c>
      <c r="I158" s="701">
        <v>658.86223999999902</v>
      </c>
      <c r="J158" s="702">
        <v>-99.471093333322003</v>
      </c>
      <c r="K158" s="705">
        <v>0.28960977582399999</v>
      </c>
    </row>
    <row r="159" spans="1:11" ht="14.4" customHeight="1" thickBot="1" x14ac:dyDescent="0.35">
      <c r="A159" s="722" t="s">
        <v>480</v>
      </c>
      <c r="B159" s="706">
        <v>1892.8545285882401</v>
      </c>
      <c r="C159" s="706">
        <v>2007.8050000000001</v>
      </c>
      <c r="D159" s="707">
        <v>114.950471411762</v>
      </c>
      <c r="E159" s="713">
        <v>1.0607286348080001</v>
      </c>
      <c r="F159" s="706">
        <v>2274.99999999997</v>
      </c>
      <c r="G159" s="707">
        <v>758.333333333322</v>
      </c>
      <c r="H159" s="709">
        <v>164.537329999999</v>
      </c>
      <c r="I159" s="706">
        <v>658.86223999999902</v>
      </c>
      <c r="J159" s="707">
        <v>-99.471093333322003</v>
      </c>
      <c r="K159" s="714">
        <v>0.28960977582399999</v>
      </c>
    </row>
    <row r="160" spans="1:11" ht="14.4" customHeight="1" thickBot="1" x14ac:dyDescent="0.35">
      <c r="A160" s="723" t="s">
        <v>481</v>
      </c>
      <c r="B160" s="701">
        <v>446.27781550497599</v>
      </c>
      <c r="C160" s="701">
        <v>554.72100000000103</v>
      </c>
      <c r="D160" s="702">
        <v>108.44318449502499</v>
      </c>
      <c r="E160" s="703">
        <v>1.242994790974</v>
      </c>
      <c r="F160" s="701">
        <v>565.99999999999204</v>
      </c>
      <c r="G160" s="702">
        <v>188.66666666666401</v>
      </c>
      <c r="H160" s="704">
        <v>47.189059999999003</v>
      </c>
      <c r="I160" s="701">
        <v>188.75617</v>
      </c>
      <c r="J160" s="702">
        <v>8.9503333335999996E-2</v>
      </c>
      <c r="K160" s="705">
        <v>0.33349146643100003</v>
      </c>
    </row>
    <row r="161" spans="1:11" ht="14.4" customHeight="1" thickBot="1" x14ac:dyDescent="0.35">
      <c r="A161" s="723" t="s">
        <v>482</v>
      </c>
      <c r="B161" s="701">
        <v>1032.66831998622</v>
      </c>
      <c r="C161" s="701">
        <v>1146.817</v>
      </c>
      <c r="D161" s="702">
        <v>114.14868001377999</v>
      </c>
      <c r="E161" s="703">
        <v>1.1105376022519999</v>
      </c>
      <c r="F161" s="701">
        <v>1405.99999999998</v>
      </c>
      <c r="G161" s="702">
        <v>468.66666666665998</v>
      </c>
      <c r="H161" s="704">
        <v>92.006999999998996</v>
      </c>
      <c r="I161" s="701">
        <v>368.74099999999999</v>
      </c>
      <c r="J161" s="702">
        <v>-99.925666666658998</v>
      </c>
      <c r="K161" s="705">
        <v>0.26226244665699999</v>
      </c>
    </row>
    <row r="162" spans="1:11" ht="14.4" customHeight="1" thickBot="1" x14ac:dyDescent="0.35">
      <c r="A162" s="723" t="s">
        <v>483</v>
      </c>
      <c r="B162" s="701">
        <v>125.818620705646</v>
      </c>
      <c r="C162" s="701">
        <v>128.55600000000001</v>
      </c>
      <c r="D162" s="702">
        <v>2.737379294353</v>
      </c>
      <c r="E162" s="703">
        <v>1.0217565514460001</v>
      </c>
      <c r="F162" s="701">
        <v>127.999999999998</v>
      </c>
      <c r="G162" s="702">
        <v>42.666666666666003</v>
      </c>
      <c r="H162" s="704">
        <v>10.712999999999999</v>
      </c>
      <c r="I162" s="701">
        <v>42.851999999999997</v>
      </c>
      <c r="J162" s="702">
        <v>0.18533333333300001</v>
      </c>
      <c r="K162" s="705">
        <v>0.33478124999999997</v>
      </c>
    </row>
    <row r="163" spans="1:11" ht="14.4" customHeight="1" thickBot="1" x14ac:dyDescent="0.35">
      <c r="A163" s="723" t="s">
        <v>484</v>
      </c>
      <c r="B163" s="701">
        <v>70.765734121639994</v>
      </c>
      <c r="C163" s="701">
        <v>72.528999999999996</v>
      </c>
      <c r="D163" s="702">
        <v>1.7632658783590001</v>
      </c>
      <c r="E163" s="703">
        <v>1.024916944623</v>
      </c>
      <c r="F163" s="701">
        <v>71.999999999997996</v>
      </c>
      <c r="G163" s="702">
        <v>23.999999999999002</v>
      </c>
      <c r="H163" s="704">
        <v>6.0812699999989999</v>
      </c>
      <c r="I163" s="701">
        <v>24.32507</v>
      </c>
      <c r="J163" s="702">
        <v>0.32507000000000003</v>
      </c>
      <c r="K163" s="705">
        <v>0.33784819444399999</v>
      </c>
    </row>
    <row r="164" spans="1:11" ht="14.4" customHeight="1" thickBot="1" x14ac:dyDescent="0.35">
      <c r="A164" s="723" t="s">
        <v>485</v>
      </c>
      <c r="B164" s="701">
        <v>217.32403826975801</v>
      </c>
      <c r="C164" s="701">
        <v>105.182</v>
      </c>
      <c r="D164" s="702">
        <v>-112.14203826975699</v>
      </c>
      <c r="E164" s="703">
        <v>0.48398695716000001</v>
      </c>
      <c r="F164" s="701">
        <v>102.999999999998</v>
      </c>
      <c r="G164" s="702">
        <v>34.333333333332</v>
      </c>
      <c r="H164" s="704">
        <v>8.5469999999990005</v>
      </c>
      <c r="I164" s="701">
        <v>34.188000000000002</v>
      </c>
      <c r="J164" s="702">
        <v>-0.14533333333199999</v>
      </c>
      <c r="K164" s="705">
        <v>0.33192233009700001</v>
      </c>
    </row>
    <row r="165" spans="1:11" ht="14.4" customHeight="1" thickBot="1" x14ac:dyDescent="0.35">
      <c r="A165" s="721" t="s">
        <v>486</v>
      </c>
      <c r="B165" s="701">
        <v>344</v>
      </c>
      <c r="C165" s="701">
        <v>1186.9381000000001</v>
      </c>
      <c r="D165" s="702">
        <v>842.93810000000303</v>
      </c>
      <c r="E165" s="703">
        <v>3.4504014534879999</v>
      </c>
      <c r="F165" s="701">
        <v>0</v>
      </c>
      <c r="G165" s="702">
        <v>0</v>
      </c>
      <c r="H165" s="704">
        <v>6.0499999999989997</v>
      </c>
      <c r="I165" s="701">
        <v>35.670849999999</v>
      </c>
      <c r="J165" s="702">
        <v>35.670849999999</v>
      </c>
      <c r="K165" s="712" t="s">
        <v>329</v>
      </c>
    </row>
    <row r="166" spans="1:11" ht="14.4" customHeight="1" thickBot="1" x14ac:dyDescent="0.35">
      <c r="A166" s="722" t="s">
        <v>487</v>
      </c>
      <c r="B166" s="706">
        <v>344</v>
      </c>
      <c r="C166" s="706">
        <v>545.66033000000095</v>
      </c>
      <c r="D166" s="707">
        <v>201.66033000000101</v>
      </c>
      <c r="E166" s="713">
        <v>1.5862218895339999</v>
      </c>
      <c r="F166" s="706">
        <v>0</v>
      </c>
      <c r="G166" s="707">
        <v>0</v>
      </c>
      <c r="H166" s="709">
        <v>0</v>
      </c>
      <c r="I166" s="706">
        <v>19.825849999999001</v>
      </c>
      <c r="J166" s="707">
        <v>19.825849999999001</v>
      </c>
      <c r="K166" s="710" t="s">
        <v>329</v>
      </c>
    </row>
    <row r="167" spans="1:11" ht="14.4" customHeight="1" thickBot="1" x14ac:dyDescent="0.35">
      <c r="A167" s="723" t="s">
        <v>488</v>
      </c>
      <c r="B167" s="701">
        <v>344</v>
      </c>
      <c r="C167" s="701">
        <v>526.01997000000097</v>
      </c>
      <c r="D167" s="702">
        <v>182.019970000001</v>
      </c>
      <c r="E167" s="703">
        <v>1.529127819767</v>
      </c>
      <c r="F167" s="701">
        <v>0</v>
      </c>
      <c r="G167" s="702">
        <v>0</v>
      </c>
      <c r="H167" s="704">
        <v>0</v>
      </c>
      <c r="I167" s="701">
        <v>19.825849999999001</v>
      </c>
      <c r="J167" s="702">
        <v>19.825849999999001</v>
      </c>
      <c r="K167" s="712" t="s">
        <v>329</v>
      </c>
    </row>
    <row r="168" spans="1:11" ht="14.4" customHeight="1" thickBot="1" x14ac:dyDescent="0.35">
      <c r="A168" s="723" t="s">
        <v>489</v>
      </c>
      <c r="B168" s="701">
        <v>0</v>
      </c>
      <c r="C168" s="701">
        <v>19.640360000000001</v>
      </c>
      <c r="D168" s="702">
        <v>19.640360000000001</v>
      </c>
      <c r="E168" s="711" t="s">
        <v>342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2" t="s">
        <v>490</v>
      </c>
      <c r="B169" s="706">
        <v>0</v>
      </c>
      <c r="C169" s="706">
        <v>26.1769</v>
      </c>
      <c r="D169" s="707">
        <v>26.1769</v>
      </c>
      <c r="E169" s="708" t="s">
        <v>329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" customHeight="1" thickBot="1" x14ac:dyDescent="0.35">
      <c r="A170" s="723" t="s">
        <v>491</v>
      </c>
      <c r="B170" s="701">
        <v>0</v>
      </c>
      <c r="C170" s="701">
        <v>21.712</v>
      </c>
      <c r="D170" s="702">
        <v>21.712</v>
      </c>
      <c r="E170" s="711" t="s">
        <v>342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4.4649000000000001</v>
      </c>
      <c r="D171" s="702">
        <v>4.4649000000000001</v>
      </c>
      <c r="E171" s="711" t="s">
        <v>342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" customHeight="1" thickBot="1" x14ac:dyDescent="0.35">
      <c r="A172" s="722" t="s">
        <v>493</v>
      </c>
      <c r="B172" s="706">
        <v>0</v>
      </c>
      <c r="C172" s="706">
        <v>615.10087000000306</v>
      </c>
      <c r="D172" s="707">
        <v>615.10087000000306</v>
      </c>
      <c r="E172" s="708" t="s">
        <v>329</v>
      </c>
      <c r="F172" s="706">
        <v>0</v>
      </c>
      <c r="G172" s="707">
        <v>0</v>
      </c>
      <c r="H172" s="709">
        <v>6.0499999999989997</v>
      </c>
      <c r="I172" s="706">
        <v>15.845000000000001</v>
      </c>
      <c r="J172" s="707">
        <v>15.845000000000001</v>
      </c>
      <c r="K172" s="710" t="s">
        <v>329</v>
      </c>
    </row>
    <row r="173" spans="1:11" ht="14.4" customHeight="1" thickBot="1" x14ac:dyDescent="0.35">
      <c r="A173" s="723" t="s">
        <v>494</v>
      </c>
      <c r="B173" s="701">
        <v>0</v>
      </c>
      <c r="C173" s="701">
        <v>0</v>
      </c>
      <c r="D173" s="702">
        <v>0</v>
      </c>
      <c r="E173" s="711" t="s">
        <v>329</v>
      </c>
      <c r="F173" s="701">
        <v>0</v>
      </c>
      <c r="G173" s="702">
        <v>0</v>
      </c>
      <c r="H173" s="704">
        <v>0</v>
      </c>
      <c r="I173" s="701">
        <v>6.58</v>
      </c>
      <c r="J173" s="702">
        <v>6.58</v>
      </c>
      <c r="K173" s="712" t="s">
        <v>342</v>
      </c>
    </row>
    <row r="174" spans="1:11" ht="14.4" customHeight="1" thickBot="1" x14ac:dyDescent="0.35">
      <c r="A174" s="723" t="s">
        <v>495</v>
      </c>
      <c r="B174" s="701">
        <v>0</v>
      </c>
      <c r="C174" s="701">
        <v>615.10087000000306</v>
      </c>
      <c r="D174" s="702">
        <v>615.10087000000306</v>
      </c>
      <c r="E174" s="711" t="s">
        <v>329</v>
      </c>
      <c r="F174" s="701">
        <v>0</v>
      </c>
      <c r="G174" s="702">
        <v>0</v>
      </c>
      <c r="H174" s="704">
        <v>6.0499999999989997</v>
      </c>
      <c r="I174" s="701">
        <v>9.2649999999990005</v>
      </c>
      <c r="J174" s="702">
        <v>9.2649999999990005</v>
      </c>
      <c r="K174" s="712" t="s">
        <v>329</v>
      </c>
    </row>
    <row r="175" spans="1:11" ht="14.4" customHeight="1" thickBot="1" x14ac:dyDescent="0.35">
      <c r="A175" s="719" t="s">
        <v>496</v>
      </c>
      <c r="B175" s="701">
        <v>38289.591252864797</v>
      </c>
      <c r="C175" s="701">
        <v>42086.983220000002</v>
      </c>
      <c r="D175" s="702">
        <v>3797.39196713516</v>
      </c>
      <c r="E175" s="703">
        <v>1.0991755681599999</v>
      </c>
      <c r="F175" s="701">
        <v>39047.8701436884</v>
      </c>
      <c r="G175" s="702">
        <v>13015.956714562801</v>
      </c>
      <c r="H175" s="704">
        <v>3482.6109000000001</v>
      </c>
      <c r="I175" s="701">
        <v>14203.32351</v>
      </c>
      <c r="J175" s="702">
        <v>1187.3667954371899</v>
      </c>
      <c r="K175" s="705">
        <v>0.36374131182399999</v>
      </c>
    </row>
    <row r="176" spans="1:11" ht="14.4" customHeight="1" thickBot="1" x14ac:dyDescent="0.35">
      <c r="A176" s="720" t="s">
        <v>497</v>
      </c>
      <c r="B176" s="701">
        <v>36289.591252864797</v>
      </c>
      <c r="C176" s="701">
        <v>40048.757619999997</v>
      </c>
      <c r="D176" s="702">
        <v>3759.1663671351598</v>
      </c>
      <c r="E176" s="703">
        <v>1.103588005192</v>
      </c>
      <c r="F176" s="701">
        <v>34245.573528440596</v>
      </c>
      <c r="G176" s="702">
        <v>11415.1911761469</v>
      </c>
      <c r="H176" s="704">
        <v>3468.4257899999998</v>
      </c>
      <c r="I176" s="701">
        <v>14171.74423</v>
      </c>
      <c r="J176" s="702">
        <v>2756.5530538531498</v>
      </c>
      <c r="K176" s="705">
        <v>0.41382703718500002</v>
      </c>
    </row>
    <row r="177" spans="1:11" ht="14.4" customHeight="1" thickBot="1" x14ac:dyDescent="0.35">
      <c r="A177" s="721" t="s">
        <v>498</v>
      </c>
      <c r="B177" s="701">
        <v>36289.591252864797</v>
      </c>
      <c r="C177" s="701">
        <v>40048.757619999997</v>
      </c>
      <c r="D177" s="702">
        <v>3759.1663671351598</v>
      </c>
      <c r="E177" s="703">
        <v>1.103588005192</v>
      </c>
      <c r="F177" s="701">
        <v>34245.573528440596</v>
      </c>
      <c r="G177" s="702">
        <v>11415.1911761469</v>
      </c>
      <c r="H177" s="704">
        <v>3468.4257899999998</v>
      </c>
      <c r="I177" s="701">
        <v>14171.74423</v>
      </c>
      <c r="J177" s="702">
        <v>2756.5530538531498</v>
      </c>
      <c r="K177" s="705">
        <v>0.41382703718500002</v>
      </c>
    </row>
    <row r="178" spans="1:11" ht="14.4" customHeight="1" thickBot="1" x14ac:dyDescent="0.35">
      <c r="A178" s="722" t="s">
        <v>499</v>
      </c>
      <c r="B178" s="706">
        <v>2885.7862965406498</v>
      </c>
      <c r="C178" s="706">
        <v>3277.06837</v>
      </c>
      <c r="D178" s="707">
        <v>391.28207345934999</v>
      </c>
      <c r="E178" s="713">
        <v>1.1355894142009999</v>
      </c>
      <c r="F178" s="706">
        <v>3006.2798068851498</v>
      </c>
      <c r="G178" s="707">
        <v>1002.09326896172</v>
      </c>
      <c r="H178" s="709">
        <v>126.99484</v>
      </c>
      <c r="I178" s="706">
        <v>630.25435000000004</v>
      </c>
      <c r="J178" s="707">
        <v>-371.83891896171701</v>
      </c>
      <c r="K178" s="714">
        <v>0.20964593799799999</v>
      </c>
    </row>
    <row r="179" spans="1:11" ht="14.4" customHeight="1" thickBot="1" x14ac:dyDescent="0.35">
      <c r="A179" s="723" t="s">
        <v>500</v>
      </c>
      <c r="B179" s="701">
        <v>6.5456867986580001</v>
      </c>
      <c r="C179" s="701">
        <v>3.1502400000000002</v>
      </c>
      <c r="D179" s="702">
        <v>-3.3954467986579999</v>
      </c>
      <c r="E179" s="703">
        <v>0.48126958971599998</v>
      </c>
      <c r="F179" s="701">
        <v>2.5935049458549999</v>
      </c>
      <c r="G179" s="702">
        <v>0.86450164861800005</v>
      </c>
      <c r="H179" s="704">
        <v>0.49584</v>
      </c>
      <c r="I179" s="701">
        <v>0.99166999999899996</v>
      </c>
      <c r="J179" s="702">
        <v>0.12716835138099999</v>
      </c>
      <c r="K179" s="705">
        <v>0.38236672792300003</v>
      </c>
    </row>
    <row r="180" spans="1:11" ht="14.4" customHeight="1" thickBot="1" x14ac:dyDescent="0.35">
      <c r="A180" s="723" t="s">
        <v>501</v>
      </c>
      <c r="B180" s="701">
        <v>5.1147523496279996</v>
      </c>
      <c r="C180" s="701">
        <v>4.6853499999999997</v>
      </c>
      <c r="D180" s="702">
        <v>-0.429402349628</v>
      </c>
      <c r="E180" s="703">
        <v>0.91604630678499999</v>
      </c>
      <c r="F180" s="701">
        <v>4.0579567176850002</v>
      </c>
      <c r="G180" s="702">
        <v>1.352652239228</v>
      </c>
      <c r="H180" s="704">
        <v>0</v>
      </c>
      <c r="I180" s="701">
        <v>1.107</v>
      </c>
      <c r="J180" s="702">
        <v>-0.245652239228</v>
      </c>
      <c r="K180" s="705">
        <v>0.272797389675</v>
      </c>
    </row>
    <row r="181" spans="1:11" ht="14.4" customHeight="1" thickBot="1" x14ac:dyDescent="0.35">
      <c r="A181" s="723" t="s">
        <v>502</v>
      </c>
      <c r="B181" s="701">
        <v>24.915880885364999</v>
      </c>
      <c r="C181" s="701">
        <v>49.393279999999997</v>
      </c>
      <c r="D181" s="702">
        <v>24.477399114634</v>
      </c>
      <c r="E181" s="703">
        <v>1.9824015144089999</v>
      </c>
      <c r="F181" s="701">
        <v>45.131265772195</v>
      </c>
      <c r="G181" s="702">
        <v>15.043755257398001</v>
      </c>
      <c r="H181" s="704">
        <v>0</v>
      </c>
      <c r="I181" s="701">
        <v>2.7827199999999999</v>
      </c>
      <c r="J181" s="702">
        <v>-12.261035257397999</v>
      </c>
      <c r="K181" s="705">
        <v>6.1658363717000002E-2</v>
      </c>
    </row>
    <row r="182" spans="1:11" ht="14.4" customHeight="1" thickBot="1" x14ac:dyDescent="0.35">
      <c r="A182" s="723" t="s">
        <v>503</v>
      </c>
      <c r="B182" s="701">
        <v>0</v>
      </c>
      <c r="C182" s="701">
        <v>4.1749999999999998</v>
      </c>
      <c r="D182" s="702">
        <v>4.1749999999999998</v>
      </c>
      <c r="E182" s="711" t="s">
        <v>342</v>
      </c>
      <c r="F182" s="701">
        <v>5.1188912918799998</v>
      </c>
      <c r="G182" s="702">
        <v>1.7062970972930001</v>
      </c>
      <c r="H182" s="704">
        <v>0</v>
      </c>
      <c r="I182" s="701">
        <v>0</v>
      </c>
      <c r="J182" s="702">
        <v>-1.7062970972930001</v>
      </c>
      <c r="K182" s="705">
        <v>0</v>
      </c>
    </row>
    <row r="183" spans="1:11" ht="14.4" customHeight="1" thickBot="1" x14ac:dyDescent="0.35">
      <c r="A183" s="723" t="s">
        <v>504</v>
      </c>
      <c r="B183" s="701">
        <v>123.111748117697</v>
      </c>
      <c r="C183" s="701">
        <v>132.91858999999999</v>
      </c>
      <c r="D183" s="702">
        <v>9.8068418823030008</v>
      </c>
      <c r="E183" s="703">
        <v>1.0796580507719999</v>
      </c>
      <c r="F183" s="701">
        <v>144.02849881322501</v>
      </c>
      <c r="G183" s="702">
        <v>48.009499604407999</v>
      </c>
      <c r="H183" s="704">
        <v>9.4649999999999999</v>
      </c>
      <c r="I183" s="701">
        <v>37.306449999999998</v>
      </c>
      <c r="J183" s="702">
        <v>-10.703049604407999</v>
      </c>
      <c r="K183" s="705">
        <v>0.25902130694499997</v>
      </c>
    </row>
    <row r="184" spans="1:11" ht="14.4" customHeight="1" thickBot="1" x14ac:dyDescent="0.35">
      <c r="A184" s="723" t="s">
        <v>505</v>
      </c>
      <c r="B184" s="701">
        <v>2726.0982283892999</v>
      </c>
      <c r="C184" s="701">
        <v>3082.7459100000001</v>
      </c>
      <c r="D184" s="702">
        <v>356.64768161069998</v>
      </c>
      <c r="E184" s="703">
        <v>1.1308271572519999</v>
      </c>
      <c r="F184" s="701">
        <v>2805.3496893443098</v>
      </c>
      <c r="G184" s="702">
        <v>935.11656311476997</v>
      </c>
      <c r="H184" s="704">
        <v>117.03400000000001</v>
      </c>
      <c r="I184" s="701">
        <v>588.06650999999999</v>
      </c>
      <c r="J184" s="702">
        <v>-347.05005311476998</v>
      </c>
      <c r="K184" s="705">
        <v>0.20962324669599999</v>
      </c>
    </row>
    <row r="185" spans="1:11" ht="14.4" customHeight="1" thickBot="1" x14ac:dyDescent="0.35">
      <c r="A185" s="722" t="s">
        <v>506</v>
      </c>
      <c r="B185" s="706">
        <v>9440.4198198552604</v>
      </c>
      <c r="C185" s="706">
        <v>9529.3918300000005</v>
      </c>
      <c r="D185" s="707">
        <v>88.972010144736004</v>
      </c>
      <c r="E185" s="713">
        <v>1.0094245819400001</v>
      </c>
      <c r="F185" s="706">
        <v>0</v>
      </c>
      <c r="G185" s="707">
        <v>0</v>
      </c>
      <c r="H185" s="709">
        <v>0</v>
      </c>
      <c r="I185" s="706">
        <v>0</v>
      </c>
      <c r="J185" s="707">
        <v>0</v>
      </c>
      <c r="K185" s="710" t="s">
        <v>329</v>
      </c>
    </row>
    <row r="186" spans="1:11" ht="14.4" customHeight="1" thickBot="1" x14ac:dyDescent="0.35">
      <c r="A186" s="723" t="s">
        <v>507</v>
      </c>
      <c r="B186" s="701">
        <v>2777</v>
      </c>
      <c r="C186" s="701">
        <v>2898.0410000000002</v>
      </c>
      <c r="D186" s="702">
        <v>121.04100000000101</v>
      </c>
      <c r="E186" s="703">
        <v>1.04358696435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3" t="s">
        <v>508</v>
      </c>
      <c r="B187" s="701">
        <v>6528</v>
      </c>
      <c r="C187" s="701">
        <v>6576.8181999999997</v>
      </c>
      <c r="D187" s="702">
        <v>48.818199999999003</v>
      </c>
      <c r="E187" s="703">
        <v>1.0074782781860001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3" t="s">
        <v>509</v>
      </c>
      <c r="B188" s="701">
        <v>122.518044321791</v>
      </c>
      <c r="C188" s="701">
        <v>48.697189999999999</v>
      </c>
      <c r="D188" s="702">
        <v>-73.820854321789994</v>
      </c>
      <c r="E188" s="703">
        <v>0.39746953413699998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329</v>
      </c>
    </row>
    <row r="189" spans="1:11" ht="14.4" customHeight="1" thickBot="1" x14ac:dyDescent="0.35">
      <c r="A189" s="723" t="s">
        <v>510</v>
      </c>
      <c r="B189" s="701">
        <v>12.901775533474</v>
      </c>
      <c r="C189" s="701">
        <v>5.8354400000000002</v>
      </c>
      <c r="D189" s="702">
        <v>-7.0663355334739997</v>
      </c>
      <c r="E189" s="703">
        <v>0.45229743649300003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" customHeight="1" thickBot="1" x14ac:dyDescent="0.35">
      <c r="A190" s="725" t="s">
        <v>511</v>
      </c>
      <c r="B190" s="701">
        <v>14362.6667020722</v>
      </c>
      <c r="C190" s="701">
        <v>14957.68316</v>
      </c>
      <c r="D190" s="702">
        <v>595.01645792775196</v>
      </c>
      <c r="E190" s="703">
        <v>1.0414279931620001</v>
      </c>
      <c r="F190" s="701">
        <v>18109.895513827301</v>
      </c>
      <c r="G190" s="702">
        <v>6036.6318379424401</v>
      </c>
      <c r="H190" s="704">
        <v>2018.4778200000001</v>
      </c>
      <c r="I190" s="701">
        <v>8551.1209099999996</v>
      </c>
      <c r="J190" s="702">
        <v>2514.48907205756</v>
      </c>
      <c r="K190" s="705">
        <v>0.47217947245800002</v>
      </c>
    </row>
    <row r="191" spans="1:11" ht="14.4" customHeight="1" thickBot="1" x14ac:dyDescent="0.35">
      <c r="A191" s="723" t="s">
        <v>512</v>
      </c>
      <c r="B191" s="701">
        <v>0</v>
      </c>
      <c r="C191" s="701">
        <v>0</v>
      </c>
      <c r="D191" s="702">
        <v>0</v>
      </c>
      <c r="E191" s="703">
        <v>1</v>
      </c>
      <c r="F191" s="701">
        <v>18059.828137664601</v>
      </c>
      <c r="G191" s="702">
        <v>6019.94271255487</v>
      </c>
      <c r="H191" s="704">
        <v>2013.2169100000001</v>
      </c>
      <c r="I191" s="701">
        <v>8530.5724100000007</v>
      </c>
      <c r="J191" s="702">
        <v>2510.6296974451302</v>
      </c>
      <c r="K191" s="705">
        <v>0.47235069708100003</v>
      </c>
    </row>
    <row r="192" spans="1:11" ht="14.4" customHeight="1" thickBot="1" x14ac:dyDescent="0.35">
      <c r="A192" s="723" t="s">
        <v>513</v>
      </c>
      <c r="B192" s="701">
        <v>0</v>
      </c>
      <c r="C192" s="701">
        <v>0</v>
      </c>
      <c r="D192" s="702">
        <v>0</v>
      </c>
      <c r="E192" s="703">
        <v>1</v>
      </c>
      <c r="F192" s="701">
        <v>50.067376162728998</v>
      </c>
      <c r="G192" s="702">
        <v>16.689125387575999</v>
      </c>
      <c r="H192" s="704">
        <v>5.26091</v>
      </c>
      <c r="I192" s="701">
        <v>20.548500000000001</v>
      </c>
      <c r="J192" s="702">
        <v>3.8593746124230002</v>
      </c>
      <c r="K192" s="705">
        <v>0.41041695361000002</v>
      </c>
    </row>
    <row r="193" spans="1:11" ht="14.4" customHeight="1" thickBot="1" x14ac:dyDescent="0.35">
      <c r="A193" s="723" t="s">
        <v>514</v>
      </c>
      <c r="B193" s="701">
        <v>4366.2081385602796</v>
      </c>
      <c r="C193" s="701">
        <v>5061.8549999999996</v>
      </c>
      <c r="D193" s="702">
        <v>695.64686143972096</v>
      </c>
      <c r="E193" s="703">
        <v>1.1593251717190001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3" t="s">
        <v>515</v>
      </c>
      <c r="B194" s="701">
        <v>9996.4585635119693</v>
      </c>
      <c r="C194" s="701">
        <v>9895.7844999999998</v>
      </c>
      <c r="D194" s="702">
        <v>-100.67406351197</v>
      </c>
      <c r="E194" s="703">
        <v>0.98992902707700003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" customHeight="1" thickBot="1" x14ac:dyDescent="0.35">
      <c r="A195" s="723" t="s">
        <v>516</v>
      </c>
      <c r="B195" s="701">
        <v>0</v>
      </c>
      <c r="C195" s="701">
        <v>4.3659999999999997E-2</v>
      </c>
      <c r="D195" s="702">
        <v>4.3659999999999997E-2</v>
      </c>
      <c r="E195" s="711" t="s">
        <v>342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12" t="s">
        <v>329</v>
      </c>
    </row>
    <row r="196" spans="1:11" ht="14.4" customHeight="1" thickBot="1" x14ac:dyDescent="0.35">
      <c r="A196" s="722" t="s">
        <v>517</v>
      </c>
      <c r="B196" s="706">
        <v>9600.7184343966801</v>
      </c>
      <c r="C196" s="706">
        <v>11745.02766</v>
      </c>
      <c r="D196" s="707">
        <v>2144.3092256033201</v>
      </c>
      <c r="E196" s="713">
        <v>1.223348829596</v>
      </c>
      <c r="F196" s="706">
        <v>13129.3982077281</v>
      </c>
      <c r="G196" s="707">
        <v>4376.4660692426896</v>
      </c>
      <c r="H196" s="709">
        <v>1322.9531300000001</v>
      </c>
      <c r="I196" s="706">
        <v>4752.8250399999997</v>
      </c>
      <c r="J196" s="707">
        <v>376.35897075730702</v>
      </c>
      <c r="K196" s="714">
        <v>0.36199869672599999</v>
      </c>
    </row>
    <row r="197" spans="1:11" ht="14.4" customHeight="1" thickBot="1" x14ac:dyDescent="0.35">
      <c r="A197" s="723" t="s">
        <v>518</v>
      </c>
      <c r="B197" s="701">
        <v>4333.62727774621</v>
      </c>
      <c r="C197" s="701">
        <v>5160.3932599999998</v>
      </c>
      <c r="D197" s="702">
        <v>826.76598225378598</v>
      </c>
      <c r="E197" s="703">
        <v>1.1907792085619999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" customHeight="1" thickBot="1" x14ac:dyDescent="0.35">
      <c r="A198" s="723" t="s">
        <v>519</v>
      </c>
      <c r="B198" s="701">
        <v>5267.0911566504701</v>
      </c>
      <c r="C198" s="701">
        <v>6584.6343999999999</v>
      </c>
      <c r="D198" s="702">
        <v>1317.54324334954</v>
      </c>
      <c r="E198" s="703">
        <v>1.2501462769789999</v>
      </c>
      <c r="F198" s="701">
        <v>13129.3982077281</v>
      </c>
      <c r="G198" s="702">
        <v>4376.4660692426896</v>
      </c>
      <c r="H198" s="704">
        <v>1322.9531300000001</v>
      </c>
      <c r="I198" s="701">
        <v>4752.8250399999997</v>
      </c>
      <c r="J198" s="702">
        <v>376.35897075730702</v>
      </c>
      <c r="K198" s="705">
        <v>0.36199869672599999</v>
      </c>
    </row>
    <row r="199" spans="1:11" ht="14.4" customHeight="1" thickBot="1" x14ac:dyDescent="0.35">
      <c r="A199" s="722" t="s">
        <v>520</v>
      </c>
      <c r="B199" s="706">
        <v>0</v>
      </c>
      <c r="C199" s="706">
        <v>539.58659999999998</v>
      </c>
      <c r="D199" s="707">
        <v>539.58659999999998</v>
      </c>
      <c r="E199" s="708" t="s">
        <v>329</v>
      </c>
      <c r="F199" s="706">
        <v>0</v>
      </c>
      <c r="G199" s="707">
        <v>0</v>
      </c>
      <c r="H199" s="709">
        <v>0</v>
      </c>
      <c r="I199" s="706">
        <v>237.54392999999999</v>
      </c>
      <c r="J199" s="707">
        <v>237.54392999999999</v>
      </c>
      <c r="K199" s="710" t="s">
        <v>329</v>
      </c>
    </row>
    <row r="200" spans="1:11" ht="14.4" customHeight="1" thickBot="1" x14ac:dyDescent="0.35">
      <c r="A200" s="723" t="s">
        <v>521</v>
      </c>
      <c r="B200" s="701">
        <v>0</v>
      </c>
      <c r="C200" s="701">
        <v>208.19062</v>
      </c>
      <c r="D200" s="702">
        <v>208.19062</v>
      </c>
      <c r="E200" s="711" t="s">
        <v>329</v>
      </c>
      <c r="F200" s="701">
        <v>0</v>
      </c>
      <c r="G200" s="702">
        <v>0</v>
      </c>
      <c r="H200" s="704">
        <v>0</v>
      </c>
      <c r="I200" s="701">
        <v>0</v>
      </c>
      <c r="J200" s="702">
        <v>0</v>
      </c>
      <c r="K200" s="712" t="s">
        <v>329</v>
      </c>
    </row>
    <row r="201" spans="1:11" ht="14.4" customHeight="1" thickBot="1" x14ac:dyDescent="0.35">
      <c r="A201" s="723" t="s">
        <v>522</v>
      </c>
      <c r="B201" s="701">
        <v>0</v>
      </c>
      <c r="C201" s="701">
        <v>331.39598000000001</v>
      </c>
      <c r="D201" s="702">
        <v>331.39598000000001</v>
      </c>
      <c r="E201" s="711" t="s">
        <v>329</v>
      </c>
      <c r="F201" s="701">
        <v>0</v>
      </c>
      <c r="G201" s="702">
        <v>0</v>
      </c>
      <c r="H201" s="704">
        <v>0</v>
      </c>
      <c r="I201" s="701">
        <v>237.54392999999999</v>
      </c>
      <c r="J201" s="702">
        <v>237.54392999999999</v>
      </c>
      <c r="K201" s="712" t="s">
        <v>329</v>
      </c>
    </row>
    <row r="202" spans="1:11" ht="14.4" customHeight="1" thickBot="1" x14ac:dyDescent="0.35">
      <c r="A202" s="720" t="s">
        <v>523</v>
      </c>
      <c r="B202" s="701">
        <v>2000</v>
      </c>
      <c r="C202" s="701">
        <v>2038.2256</v>
      </c>
      <c r="D202" s="702">
        <v>38.225600000001997</v>
      </c>
      <c r="E202" s="703">
        <v>1.0191128</v>
      </c>
      <c r="F202" s="701">
        <v>4802.2966152478803</v>
      </c>
      <c r="G202" s="702">
        <v>1600.76553841596</v>
      </c>
      <c r="H202" s="704">
        <v>14.18511</v>
      </c>
      <c r="I202" s="701">
        <v>31.579280000000001</v>
      </c>
      <c r="J202" s="702">
        <v>-1569.1862584159601</v>
      </c>
      <c r="K202" s="705">
        <v>6.575870365E-3</v>
      </c>
    </row>
    <row r="203" spans="1:11" ht="14.4" customHeight="1" thickBot="1" x14ac:dyDescent="0.35">
      <c r="A203" s="721" t="s">
        <v>524</v>
      </c>
      <c r="B203" s="701">
        <v>0</v>
      </c>
      <c r="C203" s="701">
        <v>37</v>
      </c>
      <c r="D203" s="702">
        <v>37</v>
      </c>
      <c r="E203" s="711" t="s">
        <v>329</v>
      </c>
      <c r="F203" s="701">
        <v>0</v>
      </c>
      <c r="G203" s="702">
        <v>0</v>
      </c>
      <c r="H203" s="704">
        <v>10</v>
      </c>
      <c r="I203" s="701">
        <v>25.5</v>
      </c>
      <c r="J203" s="702">
        <v>25.5</v>
      </c>
      <c r="K203" s="712" t="s">
        <v>329</v>
      </c>
    </row>
    <row r="204" spans="1:11" ht="14.4" customHeight="1" thickBot="1" x14ac:dyDescent="0.35">
      <c r="A204" s="722" t="s">
        <v>525</v>
      </c>
      <c r="B204" s="706">
        <v>0</v>
      </c>
      <c r="C204" s="706">
        <v>37</v>
      </c>
      <c r="D204" s="707">
        <v>37</v>
      </c>
      <c r="E204" s="708" t="s">
        <v>329</v>
      </c>
      <c r="F204" s="706">
        <v>0</v>
      </c>
      <c r="G204" s="707">
        <v>0</v>
      </c>
      <c r="H204" s="709">
        <v>10</v>
      </c>
      <c r="I204" s="706">
        <v>25.5</v>
      </c>
      <c r="J204" s="707">
        <v>25.5</v>
      </c>
      <c r="K204" s="710" t="s">
        <v>329</v>
      </c>
    </row>
    <row r="205" spans="1:11" ht="14.4" customHeight="1" thickBot="1" x14ac:dyDescent="0.35">
      <c r="A205" s="723" t="s">
        <v>526</v>
      </c>
      <c r="B205" s="701">
        <v>0</v>
      </c>
      <c r="C205" s="701">
        <v>37</v>
      </c>
      <c r="D205" s="702">
        <v>37</v>
      </c>
      <c r="E205" s="711" t="s">
        <v>329</v>
      </c>
      <c r="F205" s="701">
        <v>0</v>
      </c>
      <c r="G205" s="702">
        <v>0</v>
      </c>
      <c r="H205" s="704">
        <v>10</v>
      </c>
      <c r="I205" s="701">
        <v>25.5</v>
      </c>
      <c r="J205" s="702">
        <v>25.5</v>
      </c>
      <c r="K205" s="712" t="s">
        <v>329</v>
      </c>
    </row>
    <row r="206" spans="1:11" ht="14.4" customHeight="1" thickBot="1" x14ac:dyDescent="0.35">
      <c r="A206" s="726" t="s">
        <v>527</v>
      </c>
      <c r="B206" s="706">
        <v>2000</v>
      </c>
      <c r="C206" s="706">
        <v>2001.2256</v>
      </c>
      <c r="D206" s="707">
        <v>1.225600000002</v>
      </c>
      <c r="E206" s="713">
        <v>1.0006128000000001</v>
      </c>
      <c r="F206" s="706">
        <v>4802.2966152478803</v>
      </c>
      <c r="G206" s="707">
        <v>1600.76553841596</v>
      </c>
      <c r="H206" s="709">
        <v>4.1851099999999999</v>
      </c>
      <c r="I206" s="706">
        <v>6.0792799999999998</v>
      </c>
      <c r="J206" s="707">
        <v>-1594.6862584159601</v>
      </c>
      <c r="K206" s="714">
        <v>1.2659109760000001E-3</v>
      </c>
    </row>
    <row r="207" spans="1:11" ht="14.4" customHeight="1" thickBot="1" x14ac:dyDescent="0.35">
      <c r="A207" s="722" t="s">
        <v>528</v>
      </c>
      <c r="B207" s="706">
        <v>0</v>
      </c>
      <c r="C207" s="706">
        <v>0.30021999999999999</v>
      </c>
      <c r="D207" s="707">
        <v>0.30021999999999999</v>
      </c>
      <c r="E207" s="708" t="s">
        <v>329</v>
      </c>
      <c r="F207" s="706">
        <v>0</v>
      </c>
      <c r="G207" s="707">
        <v>0</v>
      </c>
      <c r="H207" s="709">
        <v>0</v>
      </c>
      <c r="I207" s="706">
        <v>0</v>
      </c>
      <c r="J207" s="707">
        <v>0</v>
      </c>
      <c r="K207" s="710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2.2000000000000001E-4</v>
      </c>
      <c r="D208" s="702">
        <v>2.2000000000000001E-4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12" t="s">
        <v>329</v>
      </c>
    </row>
    <row r="209" spans="1:11" ht="14.4" customHeight="1" thickBot="1" x14ac:dyDescent="0.35">
      <c r="A209" s="723" t="s">
        <v>530</v>
      </c>
      <c r="B209" s="701">
        <v>0</v>
      </c>
      <c r="C209" s="701">
        <v>0.3</v>
      </c>
      <c r="D209" s="702">
        <v>0.3</v>
      </c>
      <c r="E209" s="711" t="s">
        <v>329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12" t="s">
        <v>329</v>
      </c>
    </row>
    <row r="210" spans="1:11" ht="14.4" customHeight="1" thickBot="1" x14ac:dyDescent="0.35">
      <c r="A210" s="722" t="s">
        <v>531</v>
      </c>
      <c r="B210" s="706">
        <v>2000</v>
      </c>
      <c r="C210" s="706">
        <v>2000.9253799999999</v>
      </c>
      <c r="D210" s="707">
        <v>0.92538000000200005</v>
      </c>
      <c r="E210" s="713">
        <v>1.00046269</v>
      </c>
      <c r="F210" s="706">
        <v>4802.2966152478803</v>
      </c>
      <c r="G210" s="707">
        <v>1600.76553841596</v>
      </c>
      <c r="H210" s="709">
        <v>4.1851099999999999</v>
      </c>
      <c r="I210" s="706">
        <v>6.0792799999999998</v>
      </c>
      <c r="J210" s="707">
        <v>-1594.6862584159601</v>
      </c>
      <c r="K210" s="714">
        <v>1.2659109760000001E-3</v>
      </c>
    </row>
    <row r="211" spans="1:11" ht="14.4" customHeight="1" thickBot="1" x14ac:dyDescent="0.35">
      <c r="A211" s="723" t="s">
        <v>532</v>
      </c>
      <c r="B211" s="701">
        <v>2000</v>
      </c>
      <c r="C211" s="701">
        <v>1990.14</v>
      </c>
      <c r="D211" s="702">
        <v>-9.8599999999969992</v>
      </c>
      <c r="E211" s="703">
        <v>0.99507000000000001</v>
      </c>
      <c r="F211" s="701">
        <v>4800</v>
      </c>
      <c r="G211" s="702">
        <v>1600</v>
      </c>
      <c r="H211" s="704">
        <v>0</v>
      </c>
      <c r="I211" s="701">
        <v>0</v>
      </c>
      <c r="J211" s="702">
        <v>-1600</v>
      </c>
      <c r="K211" s="705">
        <v>0</v>
      </c>
    </row>
    <row r="212" spans="1:11" ht="14.4" customHeight="1" thickBot="1" x14ac:dyDescent="0.35">
      <c r="A212" s="723" t="s">
        <v>533</v>
      </c>
      <c r="B212" s="701">
        <v>0</v>
      </c>
      <c r="C212" s="701">
        <v>4.4999999999999998E-2</v>
      </c>
      <c r="D212" s="702">
        <v>4.4999999999999998E-2</v>
      </c>
      <c r="E212" s="711" t="s">
        <v>342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12" t="s">
        <v>329</v>
      </c>
    </row>
    <row r="213" spans="1:11" ht="14.4" customHeight="1" thickBot="1" x14ac:dyDescent="0.35">
      <c r="A213" s="723" t="s">
        <v>534</v>
      </c>
      <c r="B213" s="701">
        <v>0</v>
      </c>
      <c r="C213" s="701">
        <v>9.6033000000000008</v>
      </c>
      <c r="D213" s="702">
        <v>9.6033000000000008</v>
      </c>
      <c r="E213" s="711" t="s">
        <v>342</v>
      </c>
      <c r="F213" s="701">
        <v>0</v>
      </c>
      <c r="G213" s="702">
        <v>0</v>
      </c>
      <c r="H213" s="704">
        <v>4.1322299999999998</v>
      </c>
      <c r="I213" s="701">
        <v>5.4710700000000001</v>
      </c>
      <c r="J213" s="702">
        <v>5.4710700000000001</v>
      </c>
      <c r="K213" s="712" t="s">
        <v>329</v>
      </c>
    </row>
    <row r="214" spans="1:11" ht="14.4" customHeight="1" thickBot="1" x14ac:dyDescent="0.35">
      <c r="A214" s="723" t="s">
        <v>535</v>
      </c>
      <c r="B214" s="701">
        <v>0</v>
      </c>
      <c r="C214" s="701">
        <v>1.1370800000000001</v>
      </c>
      <c r="D214" s="702">
        <v>1.1370800000000001</v>
      </c>
      <c r="E214" s="711" t="s">
        <v>342</v>
      </c>
      <c r="F214" s="701">
        <v>2.2966152478769999</v>
      </c>
      <c r="G214" s="702">
        <v>0.76553841595899996</v>
      </c>
      <c r="H214" s="704">
        <v>5.2880000000000003E-2</v>
      </c>
      <c r="I214" s="701">
        <v>0.60821000000000003</v>
      </c>
      <c r="J214" s="702">
        <v>-0.15732841595899999</v>
      </c>
      <c r="K214" s="705">
        <v>0.26482886089000002</v>
      </c>
    </row>
    <row r="215" spans="1:11" ht="14.4" customHeight="1" thickBot="1" x14ac:dyDescent="0.35">
      <c r="A215" s="719" t="s">
        <v>536</v>
      </c>
      <c r="B215" s="701">
        <v>6423.9414528524803</v>
      </c>
      <c r="C215" s="701">
        <v>6879.3118400000003</v>
      </c>
      <c r="D215" s="702">
        <v>455.37038714751702</v>
      </c>
      <c r="E215" s="703">
        <v>1.070886447283</v>
      </c>
      <c r="F215" s="701">
        <v>6836.3027392334998</v>
      </c>
      <c r="G215" s="702">
        <v>2278.7675797444999</v>
      </c>
      <c r="H215" s="704">
        <v>635.47942999999998</v>
      </c>
      <c r="I215" s="701">
        <v>2368.8817199999999</v>
      </c>
      <c r="J215" s="702">
        <v>90.114140255500004</v>
      </c>
      <c r="K215" s="705">
        <v>0.34651504041800002</v>
      </c>
    </row>
    <row r="216" spans="1:11" ht="14.4" customHeight="1" thickBot="1" x14ac:dyDescent="0.35">
      <c r="A216" s="724" t="s">
        <v>537</v>
      </c>
      <c r="B216" s="706">
        <v>6423.9414528524803</v>
      </c>
      <c r="C216" s="706">
        <v>6879.3118400000003</v>
      </c>
      <c r="D216" s="707">
        <v>455.37038714751702</v>
      </c>
      <c r="E216" s="713">
        <v>1.070886447283</v>
      </c>
      <c r="F216" s="706">
        <v>6836.3027392334998</v>
      </c>
      <c r="G216" s="707">
        <v>2278.7675797444999</v>
      </c>
      <c r="H216" s="709">
        <v>635.47942999999998</v>
      </c>
      <c r="I216" s="706">
        <v>2368.8817199999999</v>
      </c>
      <c r="J216" s="707">
        <v>90.114140255500004</v>
      </c>
      <c r="K216" s="714">
        <v>0.34651504041800002</v>
      </c>
    </row>
    <row r="217" spans="1:11" ht="14.4" customHeight="1" thickBot="1" x14ac:dyDescent="0.35">
      <c r="A217" s="726" t="s">
        <v>54</v>
      </c>
      <c r="B217" s="706">
        <v>6423.9414528524803</v>
      </c>
      <c r="C217" s="706">
        <v>6879.3118400000003</v>
      </c>
      <c r="D217" s="707">
        <v>455.37038714751702</v>
      </c>
      <c r="E217" s="713">
        <v>1.070886447283</v>
      </c>
      <c r="F217" s="706">
        <v>6836.3027392334998</v>
      </c>
      <c r="G217" s="707">
        <v>2278.7675797444999</v>
      </c>
      <c r="H217" s="709">
        <v>635.47942999999998</v>
      </c>
      <c r="I217" s="706">
        <v>2368.8817199999999</v>
      </c>
      <c r="J217" s="707">
        <v>90.114140255500004</v>
      </c>
      <c r="K217" s="714">
        <v>0.34651504041800002</v>
      </c>
    </row>
    <row r="218" spans="1:11" ht="14.4" customHeight="1" thickBot="1" x14ac:dyDescent="0.35">
      <c r="A218" s="725" t="s">
        <v>538</v>
      </c>
      <c r="B218" s="701">
        <v>0</v>
      </c>
      <c r="C218" s="701">
        <v>80.946770000000001</v>
      </c>
      <c r="D218" s="702">
        <v>80.946770000000001</v>
      </c>
      <c r="E218" s="711" t="s">
        <v>342</v>
      </c>
      <c r="F218" s="701">
        <v>84.337227516042006</v>
      </c>
      <c r="G218" s="702">
        <v>28.112409172014001</v>
      </c>
      <c r="H218" s="704">
        <v>10.64668</v>
      </c>
      <c r="I218" s="701">
        <v>35.025080000000003</v>
      </c>
      <c r="J218" s="702">
        <v>6.9126708279860001</v>
      </c>
      <c r="K218" s="705">
        <v>0.41529797731700002</v>
      </c>
    </row>
    <row r="219" spans="1:11" ht="14.4" customHeight="1" thickBot="1" x14ac:dyDescent="0.35">
      <c r="A219" s="723" t="s">
        <v>539</v>
      </c>
      <c r="B219" s="701">
        <v>0</v>
      </c>
      <c r="C219" s="701">
        <v>80.946770000000001</v>
      </c>
      <c r="D219" s="702">
        <v>80.946770000000001</v>
      </c>
      <c r="E219" s="711" t="s">
        <v>342</v>
      </c>
      <c r="F219" s="701">
        <v>84.337227516042006</v>
      </c>
      <c r="G219" s="702">
        <v>28.112409172014001</v>
      </c>
      <c r="H219" s="704">
        <v>10.64668</v>
      </c>
      <c r="I219" s="701">
        <v>35.025080000000003</v>
      </c>
      <c r="J219" s="702">
        <v>6.9126708279860001</v>
      </c>
      <c r="K219" s="705">
        <v>0.41529797731700002</v>
      </c>
    </row>
    <row r="220" spans="1:11" ht="14.4" customHeight="1" thickBot="1" x14ac:dyDescent="0.35">
      <c r="A220" s="722" t="s">
        <v>540</v>
      </c>
      <c r="B220" s="706">
        <v>154.54690966961999</v>
      </c>
      <c r="C220" s="706">
        <v>82.498999999999995</v>
      </c>
      <c r="D220" s="707">
        <v>-72.047909669619003</v>
      </c>
      <c r="E220" s="713">
        <v>0.53381203271099997</v>
      </c>
      <c r="F220" s="706">
        <v>94.897705723092002</v>
      </c>
      <c r="G220" s="707">
        <v>31.632568574364001</v>
      </c>
      <c r="H220" s="709">
        <v>4.95</v>
      </c>
      <c r="I220" s="706">
        <v>16.565999999999999</v>
      </c>
      <c r="J220" s="707">
        <v>-15.066568574364</v>
      </c>
      <c r="K220" s="714">
        <v>0.174566917859</v>
      </c>
    </row>
    <row r="221" spans="1:11" ht="14.4" customHeight="1" thickBot="1" x14ac:dyDescent="0.35">
      <c r="A221" s="723" t="s">
        <v>541</v>
      </c>
      <c r="B221" s="701">
        <v>154.54690966961999</v>
      </c>
      <c r="C221" s="701">
        <v>82.498999999999995</v>
      </c>
      <c r="D221" s="702">
        <v>-72.047909669619003</v>
      </c>
      <c r="E221" s="703">
        <v>0.53381203271099997</v>
      </c>
      <c r="F221" s="701">
        <v>94.897705723092002</v>
      </c>
      <c r="G221" s="702">
        <v>31.632568574364001</v>
      </c>
      <c r="H221" s="704">
        <v>4.95</v>
      </c>
      <c r="I221" s="701">
        <v>16.565999999999999</v>
      </c>
      <c r="J221" s="702">
        <v>-15.066568574364</v>
      </c>
      <c r="K221" s="705">
        <v>0.174566917859</v>
      </c>
    </row>
    <row r="222" spans="1:11" ht="14.4" customHeight="1" thickBot="1" x14ac:dyDescent="0.35">
      <c r="A222" s="722" t="s">
        <v>542</v>
      </c>
      <c r="B222" s="706">
        <v>555.53286001177196</v>
      </c>
      <c r="C222" s="706">
        <v>434.19110000000001</v>
      </c>
      <c r="D222" s="707">
        <v>-121.341760011772</v>
      </c>
      <c r="E222" s="713">
        <v>0.78157590892200002</v>
      </c>
      <c r="F222" s="706">
        <v>458.850745251158</v>
      </c>
      <c r="G222" s="707">
        <v>152.95024841705299</v>
      </c>
      <c r="H222" s="709">
        <v>30.903580000000002</v>
      </c>
      <c r="I222" s="706">
        <v>124.07164</v>
      </c>
      <c r="J222" s="707">
        <v>-28.878608417052</v>
      </c>
      <c r="K222" s="714">
        <v>0.270396509723</v>
      </c>
    </row>
    <row r="223" spans="1:11" ht="14.4" customHeight="1" thickBot="1" x14ac:dyDescent="0.35">
      <c r="A223" s="723" t="s">
        <v>543</v>
      </c>
      <c r="B223" s="701">
        <v>422.23283328178201</v>
      </c>
      <c r="C223" s="701">
        <v>323.75</v>
      </c>
      <c r="D223" s="702">
        <v>-98.482833281780998</v>
      </c>
      <c r="E223" s="703">
        <v>0.76675704606700001</v>
      </c>
      <c r="F223" s="701">
        <v>342.03036624961999</v>
      </c>
      <c r="G223" s="702">
        <v>114.01012208320699</v>
      </c>
      <c r="H223" s="704">
        <v>23.68</v>
      </c>
      <c r="I223" s="701">
        <v>95.83</v>
      </c>
      <c r="J223" s="702">
        <v>-18.180122083206001</v>
      </c>
      <c r="K223" s="705">
        <v>0.28017980114000002</v>
      </c>
    </row>
    <row r="224" spans="1:11" ht="14.4" customHeight="1" thickBot="1" x14ac:dyDescent="0.35">
      <c r="A224" s="723" t="s">
        <v>544</v>
      </c>
      <c r="B224" s="701">
        <v>133.30002672999001</v>
      </c>
      <c r="C224" s="701">
        <v>110.44110000000001</v>
      </c>
      <c r="D224" s="702">
        <v>-22.858926729989999</v>
      </c>
      <c r="E224" s="703">
        <v>0.82851521270600004</v>
      </c>
      <c r="F224" s="701">
        <v>116.820379001538</v>
      </c>
      <c r="G224" s="702">
        <v>38.940126333845001</v>
      </c>
      <c r="H224" s="704">
        <v>7.2235800000000001</v>
      </c>
      <c r="I224" s="701">
        <v>28.24164</v>
      </c>
      <c r="J224" s="702">
        <v>-10.698486333845</v>
      </c>
      <c r="K224" s="705">
        <v>0.241752682548</v>
      </c>
    </row>
    <row r="225" spans="1:11" ht="14.4" customHeight="1" thickBot="1" x14ac:dyDescent="0.35">
      <c r="A225" s="722" t="s">
        <v>545</v>
      </c>
      <c r="B225" s="706">
        <v>497.94363999218302</v>
      </c>
      <c r="C225" s="706">
        <v>564.86982999999998</v>
      </c>
      <c r="D225" s="707">
        <v>66.926190007816004</v>
      </c>
      <c r="E225" s="713">
        <v>1.1344051507690001</v>
      </c>
      <c r="F225" s="706">
        <v>568.27347430546104</v>
      </c>
      <c r="G225" s="707">
        <v>189.42449143515401</v>
      </c>
      <c r="H225" s="709">
        <v>0</v>
      </c>
      <c r="I225" s="706">
        <v>145.02063000000001</v>
      </c>
      <c r="J225" s="707">
        <v>-44.403861435152997</v>
      </c>
      <c r="K225" s="714">
        <v>0.255195142052</v>
      </c>
    </row>
    <row r="226" spans="1:11" ht="14.4" customHeight="1" thickBot="1" x14ac:dyDescent="0.35">
      <c r="A226" s="723" t="s">
        <v>546</v>
      </c>
      <c r="B226" s="701">
        <v>497.94363999218302</v>
      </c>
      <c r="C226" s="701">
        <v>564.86982999999998</v>
      </c>
      <c r="D226" s="702">
        <v>66.926190007816004</v>
      </c>
      <c r="E226" s="703">
        <v>1.1344051507690001</v>
      </c>
      <c r="F226" s="701">
        <v>568.27347430546104</v>
      </c>
      <c r="G226" s="702">
        <v>189.42449143515401</v>
      </c>
      <c r="H226" s="704">
        <v>0</v>
      </c>
      <c r="I226" s="701">
        <v>145.02063000000001</v>
      </c>
      <c r="J226" s="702">
        <v>-44.403861435152997</v>
      </c>
      <c r="K226" s="705">
        <v>0.255195142052</v>
      </c>
    </row>
    <row r="227" spans="1:11" ht="14.4" customHeight="1" thickBot="1" x14ac:dyDescent="0.35">
      <c r="A227" s="722" t="s">
        <v>547</v>
      </c>
      <c r="B227" s="706">
        <v>0</v>
      </c>
      <c r="C227" s="706">
        <v>7.7859999999999996</v>
      </c>
      <c r="D227" s="707">
        <v>7.7859999999999996</v>
      </c>
      <c r="E227" s="708" t="s">
        <v>342</v>
      </c>
      <c r="F227" s="706">
        <v>0</v>
      </c>
      <c r="G227" s="707">
        <v>0</v>
      </c>
      <c r="H227" s="709">
        <v>0.39100000000000001</v>
      </c>
      <c r="I227" s="706">
        <v>1.387</v>
      </c>
      <c r="J227" s="707">
        <v>1.387</v>
      </c>
      <c r="K227" s="710" t="s">
        <v>342</v>
      </c>
    </row>
    <row r="228" spans="1:11" ht="14.4" customHeight="1" thickBot="1" x14ac:dyDescent="0.35">
      <c r="A228" s="723" t="s">
        <v>548</v>
      </c>
      <c r="B228" s="701">
        <v>0</v>
      </c>
      <c r="C228" s="701">
        <v>7.7859999999999996</v>
      </c>
      <c r="D228" s="702">
        <v>7.7859999999999996</v>
      </c>
      <c r="E228" s="711" t="s">
        <v>342</v>
      </c>
      <c r="F228" s="701">
        <v>0</v>
      </c>
      <c r="G228" s="702">
        <v>0</v>
      </c>
      <c r="H228" s="704">
        <v>0.39100000000000001</v>
      </c>
      <c r="I228" s="701">
        <v>1.387</v>
      </c>
      <c r="J228" s="702">
        <v>1.387</v>
      </c>
      <c r="K228" s="712" t="s">
        <v>342</v>
      </c>
    </row>
    <row r="229" spans="1:11" ht="14.4" customHeight="1" thickBot="1" x14ac:dyDescent="0.35">
      <c r="A229" s="722" t="s">
        <v>549</v>
      </c>
      <c r="B229" s="706">
        <v>1522.9942416062499</v>
      </c>
      <c r="C229" s="706">
        <v>1275.58573</v>
      </c>
      <c r="D229" s="707">
        <v>-247.40851160625101</v>
      </c>
      <c r="E229" s="713">
        <v>0.83755124947399995</v>
      </c>
      <c r="F229" s="706">
        <v>1712.7291562596299</v>
      </c>
      <c r="G229" s="707">
        <v>570.90971875320997</v>
      </c>
      <c r="H229" s="709">
        <v>89.39913</v>
      </c>
      <c r="I229" s="706">
        <v>460.55317000000002</v>
      </c>
      <c r="J229" s="707">
        <v>-110.35654875321001</v>
      </c>
      <c r="K229" s="714">
        <v>0.26890017509000003</v>
      </c>
    </row>
    <row r="230" spans="1:11" ht="14.4" customHeight="1" thickBot="1" x14ac:dyDescent="0.35">
      <c r="A230" s="723" t="s">
        <v>550</v>
      </c>
      <c r="B230" s="701">
        <v>1522.9942416062499</v>
      </c>
      <c r="C230" s="701">
        <v>1275.58573</v>
      </c>
      <c r="D230" s="702">
        <v>-247.40851160625101</v>
      </c>
      <c r="E230" s="703">
        <v>0.83755124947399995</v>
      </c>
      <c r="F230" s="701">
        <v>1712.7291562596299</v>
      </c>
      <c r="G230" s="702">
        <v>570.90971875320997</v>
      </c>
      <c r="H230" s="704">
        <v>89.39913</v>
      </c>
      <c r="I230" s="701">
        <v>460.55317000000002</v>
      </c>
      <c r="J230" s="702">
        <v>-110.35654875321001</v>
      </c>
      <c r="K230" s="705">
        <v>0.26890017509000003</v>
      </c>
    </row>
    <row r="231" spans="1:11" ht="14.4" customHeight="1" thickBot="1" x14ac:dyDescent="0.35">
      <c r="A231" s="722" t="s">
        <v>551</v>
      </c>
      <c r="B231" s="706">
        <v>0</v>
      </c>
      <c r="C231" s="706">
        <v>212.42195000000001</v>
      </c>
      <c r="D231" s="707">
        <v>212.42195000000001</v>
      </c>
      <c r="E231" s="708" t="s">
        <v>342</v>
      </c>
      <c r="F231" s="706">
        <v>0</v>
      </c>
      <c r="G231" s="707">
        <v>0</v>
      </c>
      <c r="H231" s="709">
        <v>19.349209999999999</v>
      </c>
      <c r="I231" s="706">
        <v>57.225569999999998</v>
      </c>
      <c r="J231" s="707">
        <v>57.225569999999998</v>
      </c>
      <c r="K231" s="710" t="s">
        <v>342</v>
      </c>
    </row>
    <row r="232" spans="1:11" ht="14.4" customHeight="1" thickBot="1" x14ac:dyDescent="0.35">
      <c r="A232" s="723" t="s">
        <v>552</v>
      </c>
      <c r="B232" s="701">
        <v>0</v>
      </c>
      <c r="C232" s="701">
        <v>212.42195000000001</v>
      </c>
      <c r="D232" s="702">
        <v>212.42195000000001</v>
      </c>
      <c r="E232" s="711" t="s">
        <v>342</v>
      </c>
      <c r="F232" s="701">
        <v>0</v>
      </c>
      <c r="G232" s="702">
        <v>0</v>
      </c>
      <c r="H232" s="704">
        <v>19.349209999999999</v>
      </c>
      <c r="I232" s="701">
        <v>57.225569999999998</v>
      </c>
      <c r="J232" s="702">
        <v>57.225569999999998</v>
      </c>
      <c r="K232" s="712" t="s">
        <v>342</v>
      </c>
    </row>
    <row r="233" spans="1:11" ht="14.4" customHeight="1" thickBot="1" x14ac:dyDescent="0.35">
      <c r="A233" s="722" t="s">
        <v>553</v>
      </c>
      <c r="B233" s="706">
        <v>3692.9238015726601</v>
      </c>
      <c r="C233" s="706">
        <v>4221.0114599999997</v>
      </c>
      <c r="D233" s="707">
        <v>528.08765842734294</v>
      </c>
      <c r="E233" s="713">
        <v>1.142999879445</v>
      </c>
      <c r="F233" s="706">
        <v>3917.21443017812</v>
      </c>
      <c r="G233" s="707">
        <v>1305.7381433927101</v>
      </c>
      <c r="H233" s="709">
        <v>479.83983000000001</v>
      </c>
      <c r="I233" s="706">
        <v>1529.0326299999999</v>
      </c>
      <c r="J233" s="707">
        <v>223.294486607295</v>
      </c>
      <c r="K233" s="714">
        <v>0.39033671943499998</v>
      </c>
    </row>
    <row r="234" spans="1:11" ht="14.4" customHeight="1" thickBot="1" x14ac:dyDescent="0.35">
      <c r="A234" s="723" t="s">
        <v>554</v>
      </c>
      <c r="B234" s="701">
        <v>3692.9238015726601</v>
      </c>
      <c r="C234" s="701">
        <v>4221.0114599999997</v>
      </c>
      <c r="D234" s="702">
        <v>528.08765842734294</v>
      </c>
      <c r="E234" s="703">
        <v>1.142999879445</v>
      </c>
      <c r="F234" s="701">
        <v>3917.21443017812</v>
      </c>
      <c r="G234" s="702">
        <v>1305.7381433927101</v>
      </c>
      <c r="H234" s="704">
        <v>479.83983000000001</v>
      </c>
      <c r="I234" s="701">
        <v>1529.0326299999999</v>
      </c>
      <c r="J234" s="702">
        <v>223.294486607295</v>
      </c>
      <c r="K234" s="705">
        <v>0.39033671943499998</v>
      </c>
    </row>
    <row r="235" spans="1:11" ht="14.4" customHeight="1" thickBot="1" x14ac:dyDescent="0.35">
      <c r="A235" s="727"/>
      <c r="B235" s="701">
        <v>-16237.7749907498</v>
      </c>
      <c r="C235" s="701">
        <v>-21668.046240000102</v>
      </c>
      <c r="D235" s="702">
        <v>-5430.2712492502797</v>
      </c>
      <c r="E235" s="703">
        <v>1.334422126944</v>
      </c>
      <c r="F235" s="701">
        <v>-23974.170568739399</v>
      </c>
      <c r="G235" s="702">
        <v>-7991.3901895797899</v>
      </c>
      <c r="H235" s="704">
        <v>-2274.5357099999801</v>
      </c>
      <c r="I235" s="701">
        <v>-7425.2733699999899</v>
      </c>
      <c r="J235" s="702">
        <v>566.11681957980397</v>
      </c>
      <c r="K235" s="705">
        <v>0.30971971892400002</v>
      </c>
    </row>
    <row r="236" spans="1:11" ht="14.4" customHeight="1" thickBot="1" x14ac:dyDescent="0.35">
      <c r="A236" s="728" t="s">
        <v>66</v>
      </c>
      <c r="B236" s="715">
        <v>-16237.7749907498</v>
      </c>
      <c r="C236" s="715">
        <v>-21668.046240000102</v>
      </c>
      <c r="D236" s="716">
        <v>-5430.2712492502797</v>
      </c>
      <c r="E236" s="717">
        <v>-1.1540740448919999</v>
      </c>
      <c r="F236" s="715">
        <v>-23974.170568739399</v>
      </c>
      <c r="G236" s="716">
        <v>-7991.3901895797899</v>
      </c>
      <c r="H236" s="715">
        <v>-2274.5357099999801</v>
      </c>
      <c r="I236" s="715">
        <v>-7425.2733699999899</v>
      </c>
      <c r="J236" s="716">
        <v>566.11681957980295</v>
      </c>
      <c r="K236" s="718">
        <v>0.30971971892400002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555</v>
      </c>
      <c r="B5" s="730" t="s">
        <v>556</v>
      </c>
      <c r="C5" s="731" t="s">
        <v>557</v>
      </c>
      <c r="D5" s="731" t="s">
        <v>557</v>
      </c>
      <c r="E5" s="731"/>
      <c r="F5" s="731" t="s">
        <v>557</v>
      </c>
      <c r="G5" s="731" t="s">
        <v>557</v>
      </c>
      <c r="H5" s="731" t="s">
        <v>557</v>
      </c>
      <c r="I5" s="732" t="s">
        <v>557</v>
      </c>
      <c r="J5" s="733" t="s">
        <v>73</v>
      </c>
    </row>
    <row r="6" spans="1:10" ht="14.4" customHeight="1" x14ac:dyDescent="0.3">
      <c r="A6" s="729" t="s">
        <v>555</v>
      </c>
      <c r="B6" s="730" t="s">
        <v>558</v>
      </c>
      <c r="C6" s="731">
        <v>209.50264000000004</v>
      </c>
      <c r="D6" s="731">
        <v>230.72530000000003</v>
      </c>
      <c r="E6" s="731"/>
      <c r="F6" s="731">
        <v>260.57601999999997</v>
      </c>
      <c r="G6" s="731">
        <v>256.66666796875001</v>
      </c>
      <c r="H6" s="731">
        <v>3.9093520312499663</v>
      </c>
      <c r="I6" s="732">
        <v>1.0152312416029259</v>
      </c>
      <c r="J6" s="733" t="s">
        <v>1</v>
      </c>
    </row>
    <row r="7" spans="1:10" ht="14.4" customHeight="1" x14ac:dyDescent="0.3">
      <c r="A7" s="729" t="s">
        <v>555</v>
      </c>
      <c r="B7" s="730" t="s">
        <v>559</v>
      </c>
      <c r="C7" s="731">
        <v>1.7745400000000002</v>
      </c>
      <c r="D7" s="731">
        <v>6.9488799999999991</v>
      </c>
      <c r="E7" s="731"/>
      <c r="F7" s="731">
        <v>2.5137399999999999</v>
      </c>
      <c r="G7" s="731">
        <v>6.6666665039062503</v>
      </c>
      <c r="H7" s="731">
        <v>-4.1529265039062508</v>
      </c>
      <c r="I7" s="732">
        <v>0.37706100920559099</v>
      </c>
      <c r="J7" s="733" t="s">
        <v>1</v>
      </c>
    </row>
    <row r="8" spans="1:10" ht="14.4" customHeight="1" x14ac:dyDescent="0.3">
      <c r="A8" s="729" t="s">
        <v>555</v>
      </c>
      <c r="B8" s="730" t="s">
        <v>560</v>
      </c>
      <c r="C8" s="731">
        <v>17.163699999999999</v>
      </c>
      <c r="D8" s="731">
        <v>22.283450000000002</v>
      </c>
      <c r="E8" s="731"/>
      <c r="F8" s="731">
        <v>19.80986</v>
      </c>
      <c r="G8" s="731">
        <v>25</v>
      </c>
      <c r="H8" s="731">
        <v>-5.1901399999999995</v>
      </c>
      <c r="I8" s="732">
        <v>0.79239440000000005</v>
      </c>
      <c r="J8" s="733" t="s">
        <v>1</v>
      </c>
    </row>
    <row r="9" spans="1:10" ht="14.4" customHeight="1" x14ac:dyDescent="0.3">
      <c r="A9" s="729" t="s">
        <v>555</v>
      </c>
      <c r="B9" s="730" t="s">
        <v>561</v>
      </c>
      <c r="C9" s="731">
        <v>0</v>
      </c>
      <c r="D9" s="731">
        <v>0</v>
      </c>
      <c r="E9" s="731"/>
      <c r="F9" s="731">
        <v>73.870900000000006</v>
      </c>
      <c r="G9" s="731">
        <v>1.6666666259765626</v>
      </c>
      <c r="H9" s="731">
        <v>72.204233374023445</v>
      </c>
      <c r="I9" s="732">
        <v>44.322541082093288</v>
      </c>
      <c r="J9" s="733" t="s">
        <v>1</v>
      </c>
    </row>
    <row r="10" spans="1:10" ht="14.4" customHeight="1" x14ac:dyDescent="0.3">
      <c r="A10" s="729" t="s">
        <v>555</v>
      </c>
      <c r="B10" s="730" t="s">
        <v>562</v>
      </c>
      <c r="C10" s="731">
        <v>0</v>
      </c>
      <c r="D10" s="731">
        <v>3.036</v>
      </c>
      <c r="E10" s="731"/>
      <c r="F10" s="731">
        <v>0</v>
      </c>
      <c r="G10" s="731">
        <v>1.6666666259765626</v>
      </c>
      <c r="H10" s="731">
        <v>-1.6666666259765626</v>
      </c>
      <c r="I10" s="732">
        <v>0</v>
      </c>
      <c r="J10" s="733" t="s">
        <v>1</v>
      </c>
    </row>
    <row r="11" spans="1:10" ht="14.4" customHeight="1" x14ac:dyDescent="0.3">
      <c r="A11" s="729" t="s">
        <v>555</v>
      </c>
      <c r="B11" s="730" t="s">
        <v>563</v>
      </c>
      <c r="C11" s="731">
        <v>0</v>
      </c>
      <c r="D11" s="731">
        <v>76.548500000000004</v>
      </c>
      <c r="E11" s="731"/>
      <c r="F11" s="731">
        <v>123.07599999999999</v>
      </c>
      <c r="G11" s="731">
        <v>36.666667968749998</v>
      </c>
      <c r="H11" s="731">
        <v>86.409332031249988</v>
      </c>
      <c r="I11" s="732">
        <v>3.3566180626200972</v>
      </c>
      <c r="J11" s="733" t="s">
        <v>1</v>
      </c>
    </row>
    <row r="12" spans="1:10" ht="14.4" customHeight="1" x14ac:dyDescent="0.3">
      <c r="A12" s="729" t="s">
        <v>555</v>
      </c>
      <c r="B12" s="730" t="s">
        <v>564</v>
      </c>
      <c r="C12" s="731">
        <v>63.846670000000017</v>
      </c>
      <c r="D12" s="731">
        <v>87.40467000000001</v>
      </c>
      <c r="E12" s="731"/>
      <c r="F12" s="731">
        <v>71.346630000000019</v>
      </c>
      <c r="G12" s="731">
        <v>86.666661407470698</v>
      </c>
      <c r="H12" s="731">
        <v>-15.32003140747068</v>
      </c>
      <c r="I12" s="732">
        <v>0.82323039610996152</v>
      </c>
      <c r="J12" s="733" t="s">
        <v>1</v>
      </c>
    </row>
    <row r="13" spans="1:10" ht="14.4" customHeight="1" x14ac:dyDescent="0.3">
      <c r="A13" s="729" t="s">
        <v>555</v>
      </c>
      <c r="B13" s="730" t="s">
        <v>565</v>
      </c>
      <c r="C13" s="731">
        <v>0.76269000000000009</v>
      </c>
      <c r="D13" s="731">
        <v>32.041869999999996</v>
      </c>
      <c r="E13" s="731"/>
      <c r="F13" s="731">
        <v>2.55925</v>
      </c>
      <c r="G13" s="731">
        <v>16.666666015625001</v>
      </c>
      <c r="H13" s="731">
        <v>-14.107416015625001</v>
      </c>
      <c r="I13" s="732">
        <v>0.1535550059982424</v>
      </c>
      <c r="J13" s="733" t="s">
        <v>1</v>
      </c>
    </row>
    <row r="14" spans="1:10" ht="14.4" customHeight="1" x14ac:dyDescent="0.3">
      <c r="A14" s="729" t="s">
        <v>555</v>
      </c>
      <c r="B14" s="730" t="s">
        <v>566</v>
      </c>
      <c r="C14" s="731">
        <v>32.997709999999998</v>
      </c>
      <c r="D14" s="731">
        <v>19.504770000000001</v>
      </c>
      <c r="E14" s="731"/>
      <c r="F14" s="731">
        <v>25.342040000000001</v>
      </c>
      <c r="G14" s="731">
        <v>26.666665893554686</v>
      </c>
      <c r="H14" s="731">
        <v>-1.3246258935546855</v>
      </c>
      <c r="I14" s="732">
        <v>0.95032652755158087</v>
      </c>
      <c r="J14" s="733" t="s">
        <v>1</v>
      </c>
    </row>
    <row r="15" spans="1:10" ht="14.4" customHeight="1" x14ac:dyDescent="0.3">
      <c r="A15" s="729" t="s">
        <v>555</v>
      </c>
      <c r="B15" s="730" t="s">
        <v>567</v>
      </c>
      <c r="C15" s="731">
        <v>326.04795000000007</v>
      </c>
      <c r="D15" s="731">
        <v>478.49344000000008</v>
      </c>
      <c r="E15" s="731"/>
      <c r="F15" s="731">
        <v>579.09443999999996</v>
      </c>
      <c r="G15" s="731">
        <v>458.33332901000983</v>
      </c>
      <c r="H15" s="731">
        <v>120.76111098999013</v>
      </c>
      <c r="I15" s="732">
        <v>1.2634787900998419</v>
      </c>
      <c r="J15" s="733" t="s">
        <v>568</v>
      </c>
    </row>
    <row r="17" spans="1:10" ht="14.4" customHeight="1" x14ac:dyDescent="0.3">
      <c r="A17" s="729" t="s">
        <v>555</v>
      </c>
      <c r="B17" s="730" t="s">
        <v>556</v>
      </c>
      <c r="C17" s="731" t="s">
        <v>557</v>
      </c>
      <c r="D17" s="731" t="s">
        <v>557</v>
      </c>
      <c r="E17" s="731"/>
      <c r="F17" s="731" t="s">
        <v>557</v>
      </c>
      <c r="G17" s="731" t="s">
        <v>557</v>
      </c>
      <c r="H17" s="731" t="s">
        <v>557</v>
      </c>
      <c r="I17" s="732" t="s">
        <v>557</v>
      </c>
      <c r="J17" s="733" t="s">
        <v>73</v>
      </c>
    </row>
    <row r="18" spans="1:10" ht="14.4" customHeight="1" x14ac:dyDescent="0.3">
      <c r="A18" s="729" t="s">
        <v>569</v>
      </c>
      <c r="B18" s="730" t="s">
        <v>570</v>
      </c>
      <c r="C18" s="731" t="s">
        <v>557</v>
      </c>
      <c r="D18" s="731" t="s">
        <v>557</v>
      </c>
      <c r="E18" s="731"/>
      <c r="F18" s="731" t="s">
        <v>557</v>
      </c>
      <c r="G18" s="731" t="s">
        <v>557</v>
      </c>
      <c r="H18" s="731" t="s">
        <v>557</v>
      </c>
      <c r="I18" s="732" t="s">
        <v>557</v>
      </c>
      <c r="J18" s="733" t="s">
        <v>0</v>
      </c>
    </row>
    <row r="19" spans="1:10" ht="14.4" customHeight="1" x14ac:dyDescent="0.3">
      <c r="A19" s="729" t="s">
        <v>569</v>
      </c>
      <c r="B19" s="730" t="s">
        <v>558</v>
      </c>
      <c r="C19" s="731">
        <v>65.061120000000017</v>
      </c>
      <c r="D19" s="731">
        <v>73.394330000000011</v>
      </c>
      <c r="E19" s="731"/>
      <c r="F19" s="731">
        <v>66.659030000000001</v>
      </c>
      <c r="G19" s="731">
        <v>70</v>
      </c>
      <c r="H19" s="731">
        <v>-3.3409699999999987</v>
      </c>
      <c r="I19" s="732">
        <v>0.95227185714285711</v>
      </c>
      <c r="J19" s="733" t="s">
        <v>1</v>
      </c>
    </row>
    <row r="20" spans="1:10" ht="14.4" customHeight="1" x14ac:dyDescent="0.3">
      <c r="A20" s="729" t="s">
        <v>569</v>
      </c>
      <c r="B20" s="730" t="s">
        <v>559</v>
      </c>
      <c r="C20" s="731">
        <v>1.7745400000000002</v>
      </c>
      <c r="D20" s="731">
        <v>6.9488799999999991</v>
      </c>
      <c r="E20" s="731"/>
      <c r="F20" s="731">
        <v>2.5137399999999999</v>
      </c>
      <c r="G20" s="731">
        <v>7</v>
      </c>
      <c r="H20" s="731">
        <v>-4.4862599999999997</v>
      </c>
      <c r="I20" s="732">
        <v>0.35910571428571425</v>
      </c>
      <c r="J20" s="733" t="s">
        <v>1</v>
      </c>
    </row>
    <row r="21" spans="1:10" ht="14.4" customHeight="1" x14ac:dyDescent="0.3">
      <c r="A21" s="729" t="s">
        <v>569</v>
      </c>
      <c r="B21" s="730" t="s">
        <v>560</v>
      </c>
      <c r="C21" s="731">
        <v>17.163699999999999</v>
      </c>
      <c r="D21" s="731">
        <v>22.283450000000002</v>
      </c>
      <c r="E21" s="731"/>
      <c r="F21" s="731">
        <v>19.80986</v>
      </c>
      <c r="G21" s="731">
        <v>25</v>
      </c>
      <c r="H21" s="731">
        <v>-5.1901399999999995</v>
      </c>
      <c r="I21" s="732">
        <v>0.79239440000000005</v>
      </c>
      <c r="J21" s="733" t="s">
        <v>1</v>
      </c>
    </row>
    <row r="22" spans="1:10" ht="14.4" customHeight="1" x14ac:dyDescent="0.3">
      <c r="A22" s="729" t="s">
        <v>569</v>
      </c>
      <c r="B22" s="730" t="s">
        <v>561</v>
      </c>
      <c r="C22" s="731">
        <v>0</v>
      </c>
      <c r="D22" s="731">
        <v>0</v>
      </c>
      <c r="E22" s="731"/>
      <c r="F22" s="731">
        <v>73.870900000000006</v>
      </c>
      <c r="G22" s="731">
        <v>0</v>
      </c>
      <c r="H22" s="731">
        <v>73.870900000000006</v>
      </c>
      <c r="I22" s="732" t="s">
        <v>557</v>
      </c>
      <c r="J22" s="733" t="s">
        <v>1</v>
      </c>
    </row>
    <row r="23" spans="1:10" ht="14.4" customHeight="1" x14ac:dyDescent="0.3">
      <c r="A23" s="729" t="s">
        <v>569</v>
      </c>
      <c r="B23" s="730" t="s">
        <v>562</v>
      </c>
      <c r="C23" s="731">
        <v>0</v>
      </c>
      <c r="D23" s="731">
        <v>3.036</v>
      </c>
      <c r="E23" s="731"/>
      <c r="F23" s="731">
        <v>0</v>
      </c>
      <c r="G23" s="731">
        <v>2</v>
      </c>
      <c r="H23" s="731">
        <v>-2</v>
      </c>
      <c r="I23" s="732">
        <v>0</v>
      </c>
      <c r="J23" s="733" t="s">
        <v>1</v>
      </c>
    </row>
    <row r="24" spans="1:10" ht="14.4" customHeight="1" x14ac:dyDescent="0.3">
      <c r="A24" s="729" t="s">
        <v>569</v>
      </c>
      <c r="B24" s="730" t="s">
        <v>563</v>
      </c>
      <c r="C24" s="731">
        <v>0</v>
      </c>
      <c r="D24" s="731">
        <v>76.548500000000004</v>
      </c>
      <c r="E24" s="731"/>
      <c r="F24" s="731">
        <v>123.07599999999999</v>
      </c>
      <c r="G24" s="731">
        <v>37</v>
      </c>
      <c r="H24" s="731">
        <v>86.075999999999993</v>
      </c>
      <c r="I24" s="732">
        <v>3.326378378378378</v>
      </c>
      <c r="J24" s="733" t="s">
        <v>1</v>
      </c>
    </row>
    <row r="25" spans="1:10" ht="14.4" customHeight="1" x14ac:dyDescent="0.3">
      <c r="A25" s="729" t="s">
        <v>569</v>
      </c>
      <c r="B25" s="730" t="s">
        <v>564</v>
      </c>
      <c r="C25" s="731">
        <v>62.243820000000014</v>
      </c>
      <c r="D25" s="731">
        <v>84.123630000000006</v>
      </c>
      <c r="E25" s="731"/>
      <c r="F25" s="731">
        <v>67.075900000000019</v>
      </c>
      <c r="G25" s="731">
        <v>82</v>
      </c>
      <c r="H25" s="731">
        <v>-14.924099999999981</v>
      </c>
      <c r="I25" s="732">
        <v>0.81799878048780506</v>
      </c>
      <c r="J25" s="733" t="s">
        <v>1</v>
      </c>
    </row>
    <row r="26" spans="1:10" ht="14.4" customHeight="1" x14ac:dyDescent="0.3">
      <c r="A26" s="729" t="s">
        <v>569</v>
      </c>
      <c r="B26" s="730" t="s">
        <v>565</v>
      </c>
      <c r="C26" s="731">
        <v>0.76269000000000009</v>
      </c>
      <c r="D26" s="731">
        <v>32.041869999999996</v>
      </c>
      <c r="E26" s="731"/>
      <c r="F26" s="731">
        <v>2.55925</v>
      </c>
      <c r="G26" s="731">
        <v>17</v>
      </c>
      <c r="H26" s="731">
        <v>-14.44075</v>
      </c>
      <c r="I26" s="732">
        <v>0.15054411764705883</v>
      </c>
      <c r="J26" s="733" t="s">
        <v>1</v>
      </c>
    </row>
    <row r="27" spans="1:10" ht="14.4" customHeight="1" x14ac:dyDescent="0.3">
      <c r="A27" s="729" t="s">
        <v>569</v>
      </c>
      <c r="B27" s="730" t="s">
        <v>566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557</v>
      </c>
      <c r="J27" s="733" t="s">
        <v>1</v>
      </c>
    </row>
    <row r="28" spans="1:10" ht="14.4" customHeight="1" x14ac:dyDescent="0.3">
      <c r="A28" s="729" t="s">
        <v>569</v>
      </c>
      <c r="B28" s="730" t="s">
        <v>571</v>
      </c>
      <c r="C28" s="731">
        <v>147.00587000000004</v>
      </c>
      <c r="D28" s="731">
        <v>298.37666000000002</v>
      </c>
      <c r="E28" s="731"/>
      <c r="F28" s="731">
        <v>355.56468000000007</v>
      </c>
      <c r="G28" s="731">
        <v>239</v>
      </c>
      <c r="H28" s="731">
        <v>116.56468000000007</v>
      </c>
      <c r="I28" s="732">
        <v>1.4877183263598328</v>
      </c>
      <c r="J28" s="733" t="s">
        <v>572</v>
      </c>
    </row>
    <row r="29" spans="1:10" ht="14.4" customHeight="1" x14ac:dyDescent="0.3">
      <c r="A29" s="729" t="s">
        <v>557</v>
      </c>
      <c r="B29" s="730" t="s">
        <v>557</v>
      </c>
      <c r="C29" s="731" t="s">
        <v>557</v>
      </c>
      <c r="D29" s="731" t="s">
        <v>557</v>
      </c>
      <c r="E29" s="731"/>
      <c r="F29" s="731" t="s">
        <v>557</v>
      </c>
      <c r="G29" s="731" t="s">
        <v>557</v>
      </c>
      <c r="H29" s="731" t="s">
        <v>557</v>
      </c>
      <c r="I29" s="732" t="s">
        <v>557</v>
      </c>
      <c r="J29" s="733" t="s">
        <v>573</v>
      </c>
    </row>
    <row r="30" spans="1:10" ht="14.4" customHeight="1" x14ac:dyDescent="0.3">
      <c r="A30" s="729" t="s">
        <v>574</v>
      </c>
      <c r="B30" s="730" t="s">
        <v>575</v>
      </c>
      <c r="C30" s="731" t="s">
        <v>557</v>
      </c>
      <c r="D30" s="731" t="s">
        <v>557</v>
      </c>
      <c r="E30" s="731"/>
      <c r="F30" s="731" t="s">
        <v>557</v>
      </c>
      <c r="G30" s="731" t="s">
        <v>557</v>
      </c>
      <c r="H30" s="731" t="s">
        <v>557</v>
      </c>
      <c r="I30" s="732" t="s">
        <v>557</v>
      </c>
      <c r="J30" s="733" t="s">
        <v>0</v>
      </c>
    </row>
    <row r="31" spans="1:10" ht="14.4" customHeight="1" x14ac:dyDescent="0.3">
      <c r="A31" s="729" t="s">
        <v>574</v>
      </c>
      <c r="B31" s="730" t="s">
        <v>558</v>
      </c>
      <c r="C31" s="731">
        <v>44.254710000000003</v>
      </c>
      <c r="D31" s="731">
        <v>42.701190000000018</v>
      </c>
      <c r="E31" s="731"/>
      <c r="F31" s="731">
        <v>61.751420000000003</v>
      </c>
      <c r="G31" s="731">
        <v>62</v>
      </c>
      <c r="H31" s="731">
        <v>-0.24857999999999691</v>
      </c>
      <c r="I31" s="732">
        <v>0.99599064516129032</v>
      </c>
      <c r="J31" s="733" t="s">
        <v>1</v>
      </c>
    </row>
    <row r="32" spans="1:10" ht="14.4" customHeight="1" x14ac:dyDescent="0.3">
      <c r="A32" s="729" t="s">
        <v>574</v>
      </c>
      <c r="B32" s="730" t="s">
        <v>564</v>
      </c>
      <c r="C32" s="731">
        <v>0.29608000000000001</v>
      </c>
      <c r="D32" s="731">
        <v>0.28075</v>
      </c>
      <c r="E32" s="731"/>
      <c r="F32" s="731">
        <v>0.50261999999999996</v>
      </c>
      <c r="G32" s="731">
        <v>0</v>
      </c>
      <c r="H32" s="731">
        <v>0.50261999999999996</v>
      </c>
      <c r="I32" s="732" t="s">
        <v>557</v>
      </c>
      <c r="J32" s="733" t="s">
        <v>1</v>
      </c>
    </row>
    <row r="33" spans="1:10" ht="14.4" customHeight="1" x14ac:dyDescent="0.3">
      <c r="A33" s="729" t="s">
        <v>574</v>
      </c>
      <c r="B33" s="730" t="s">
        <v>576</v>
      </c>
      <c r="C33" s="731">
        <v>44.550790000000006</v>
      </c>
      <c r="D33" s="731">
        <v>42.981940000000016</v>
      </c>
      <c r="E33" s="731"/>
      <c r="F33" s="731">
        <v>62.254040000000003</v>
      </c>
      <c r="G33" s="731">
        <v>62</v>
      </c>
      <c r="H33" s="731">
        <v>0.25404000000000337</v>
      </c>
      <c r="I33" s="732">
        <v>1.0040974193548389</v>
      </c>
      <c r="J33" s="733" t="s">
        <v>572</v>
      </c>
    </row>
    <row r="34" spans="1:10" ht="14.4" customHeight="1" x14ac:dyDescent="0.3">
      <c r="A34" s="729" t="s">
        <v>557</v>
      </c>
      <c r="B34" s="730" t="s">
        <v>557</v>
      </c>
      <c r="C34" s="731" t="s">
        <v>557</v>
      </c>
      <c r="D34" s="731" t="s">
        <v>557</v>
      </c>
      <c r="E34" s="731"/>
      <c r="F34" s="731" t="s">
        <v>557</v>
      </c>
      <c r="G34" s="731" t="s">
        <v>557</v>
      </c>
      <c r="H34" s="731" t="s">
        <v>557</v>
      </c>
      <c r="I34" s="732" t="s">
        <v>557</v>
      </c>
      <c r="J34" s="733" t="s">
        <v>573</v>
      </c>
    </row>
    <row r="35" spans="1:10" ht="14.4" customHeight="1" x14ac:dyDescent="0.3">
      <c r="A35" s="729" t="s">
        <v>577</v>
      </c>
      <c r="B35" s="730" t="s">
        <v>578</v>
      </c>
      <c r="C35" s="731" t="s">
        <v>557</v>
      </c>
      <c r="D35" s="731" t="s">
        <v>557</v>
      </c>
      <c r="E35" s="731"/>
      <c r="F35" s="731" t="s">
        <v>557</v>
      </c>
      <c r="G35" s="731" t="s">
        <v>557</v>
      </c>
      <c r="H35" s="731" t="s">
        <v>557</v>
      </c>
      <c r="I35" s="732" t="s">
        <v>557</v>
      </c>
      <c r="J35" s="733" t="s">
        <v>0</v>
      </c>
    </row>
    <row r="36" spans="1:10" ht="14.4" customHeight="1" x14ac:dyDescent="0.3">
      <c r="A36" s="729" t="s">
        <v>577</v>
      </c>
      <c r="B36" s="730" t="s">
        <v>558</v>
      </c>
      <c r="C36" s="731">
        <v>37.544249999999998</v>
      </c>
      <c r="D36" s="731">
        <v>48.35705999999999</v>
      </c>
      <c r="E36" s="731"/>
      <c r="F36" s="731">
        <v>49.235149999999997</v>
      </c>
      <c r="G36" s="731">
        <v>50</v>
      </c>
      <c r="H36" s="731">
        <v>-0.76485000000000269</v>
      </c>
      <c r="I36" s="732">
        <v>0.98470299999999999</v>
      </c>
      <c r="J36" s="733" t="s">
        <v>1</v>
      </c>
    </row>
    <row r="37" spans="1:10" ht="14.4" customHeight="1" x14ac:dyDescent="0.3">
      <c r="A37" s="729" t="s">
        <v>577</v>
      </c>
      <c r="B37" s="730" t="s">
        <v>564</v>
      </c>
      <c r="C37" s="731">
        <v>0.64809000000000005</v>
      </c>
      <c r="D37" s="731">
        <v>1.4502699999999999</v>
      </c>
      <c r="E37" s="731"/>
      <c r="F37" s="731">
        <v>1.5029699999999999</v>
      </c>
      <c r="G37" s="731">
        <v>2</v>
      </c>
      <c r="H37" s="731">
        <v>-0.49703000000000008</v>
      </c>
      <c r="I37" s="732">
        <v>0.75148499999999996</v>
      </c>
      <c r="J37" s="733" t="s">
        <v>1</v>
      </c>
    </row>
    <row r="38" spans="1:10" ht="14.4" customHeight="1" x14ac:dyDescent="0.3">
      <c r="A38" s="729" t="s">
        <v>577</v>
      </c>
      <c r="B38" s="730" t="s">
        <v>579</v>
      </c>
      <c r="C38" s="731">
        <v>38.192340000000002</v>
      </c>
      <c r="D38" s="731">
        <v>49.807329999999993</v>
      </c>
      <c r="E38" s="731"/>
      <c r="F38" s="731">
        <v>50.738119999999995</v>
      </c>
      <c r="G38" s="731">
        <v>52</v>
      </c>
      <c r="H38" s="731">
        <v>-1.261880000000005</v>
      </c>
      <c r="I38" s="732">
        <v>0.97573307692307687</v>
      </c>
      <c r="J38" s="733" t="s">
        <v>572</v>
      </c>
    </row>
    <row r="39" spans="1:10" ht="14.4" customHeight="1" x14ac:dyDescent="0.3">
      <c r="A39" s="729" t="s">
        <v>557</v>
      </c>
      <c r="B39" s="730" t="s">
        <v>557</v>
      </c>
      <c r="C39" s="731" t="s">
        <v>557</v>
      </c>
      <c r="D39" s="731" t="s">
        <v>557</v>
      </c>
      <c r="E39" s="731"/>
      <c r="F39" s="731" t="s">
        <v>557</v>
      </c>
      <c r="G39" s="731" t="s">
        <v>557</v>
      </c>
      <c r="H39" s="731" t="s">
        <v>557</v>
      </c>
      <c r="I39" s="732" t="s">
        <v>557</v>
      </c>
      <c r="J39" s="733" t="s">
        <v>573</v>
      </c>
    </row>
    <row r="40" spans="1:10" ht="14.4" customHeight="1" x14ac:dyDescent="0.3">
      <c r="A40" s="729" t="s">
        <v>580</v>
      </c>
      <c r="B40" s="730" t="s">
        <v>581</v>
      </c>
      <c r="C40" s="731" t="s">
        <v>557</v>
      </c>
      <c r="D40" s="731" t="s">
        <v>557</v>
      </c>
      <c r="E40" s="731"/>
      <c r="F40" s="731" t="s">
        <v>557</v>
      </c>
      <c r="G40" s="731" t="s">
        <v>557</v>
      </c>
      <c r="H40" s="731" t="s">
        <v>557</v>
      </c>
      <c r="I40" s="732" t="s">
        <v>557</v>
      </c>
      <c r="J40" s="733" t="s">
        <v>0</v>
      </c>
    </row>
    <row r="41" spans="1:10" ht="14.4" customHeight="1" x14ac:dyDescent="0.3">
      <c r="A41" s="729" t="s">
        <v>580</v>
      </c>
      <c r="B41" s="730" t="s">
        <v>558</v>
      </c>
      <c r="C41" s="731">
        <v>30.185020000000002</v>
      </c>
      <c r="D41" s="731">
        <v>27.942159999999998</v>
      </c>
      <c r="E41" s="731"/>
      <c r="F41" s="731">
        <v>42.089940000000006</v>
      </c>
      <c r="G41" s="731">
        <v>35</v>
      </c>
      <c r="H41" s="731">
        <v>7.0899400000000057</v>
      </c>
      <c r="I41" s="732">
        <v>1.2025697142857144</v>
      </c>
      <c r="J41" s="733" t="s">
        <v>1</v>
      </c>
    </row>
    <row r="42" spans="1:10" ht="14.4" customHeight="1" x14ac:dyDescent="0.3">
      <c r="A42" s="729" t="s">
        <v>580</v>
      </c>
      <c r="B42" s="730" t="s">
        <v>564</v>
      </c>
      <c r="C42" s="731">
        <v>0.55659999999999987</v>
      </c>
      <c r="D42" s="731">
        <v>1.0003500000000001</v>
      </c>
      <c r="E42" s="731"/>
      <c r="F42" s="731">
        <v>1.5871699999999997</v>
      </c>
      <c r="G42" s="731">
        <v>1</v>
      </c>
      <c r="H42" s="731">
        <v>0.58716999999999975</v>
      </c>
      <c r="I42" s="732">
        <v>1.5871699999999997</v>
      </c>
      <c r="J42" s="733" t="s">
        <v>1</v>
      </c>
    </row>
    <row r="43" spans="1:10" ht="14.4" customHeight="1" x14ac:dyDescent="0.3">
      <c r="A43" s="729" t="s">
        <v>580</v>
      </c>
      <c r="B43" s="730" t="s">
        <v>582</v>
      </c>
      <c r="C43" s="731">
        <v>30.741620000000001</v>
      </c>
      <c r="D43" s="731">
        <v>28.942509999999999</v>
      </c>
      <c r="E43" s="731"/>
      <c r="F43" s="731">
        <v>43.677110000000006</v>
      </c>
      <c r="G43" s="731">
        <v>36</v>
      </c>
      <c r="H43" s="731">
        <v>7.6771100000000061</v>
      </c>
      <c r="I43" s="732">
        <v>1.2132530555555556</v>
      </c>
      <c r="J43" s="733" t="s">
        <v>572</v>
      </c>
    </row>
    <row r="44" spans="1:10" ht="14.4" customHeight="1" x14ac:dyDescent="0.3">
      <c r="A44" s="729" t="s">
        <v>557</v>
      </c>
      <c r="B44" s="730" t="s">
        <v>557</v>
      </c>
      <c r="C44" s="731" t="s">
        <v>557</v>
      </c>
      <c r="D44" s="731" t="s">
        <v>557</v>
      </c>
      <c r="E44" s="731"/>
      <c r="F44" s="731" t="s">
        <v>557</v>
      </c>
      <c r="G44" s="731" t="s">
        <v>557</v>
      </c>
      <c r="H44" s="731" t="s">
        <v>557</v>
      </c>
      <c r="I44" s="732" t="s">
        <v>557</v>
      </c>
      <c r="J44" s="733" t="s">
        <v>573</v>
      </c>
    </row>
    <row r="45" spans="1:10" ht="14.4" customHeight="1" x14ac:dyDescent="0.3">
      <c r="A45" s="729" t="s">
        <v>583</v>
      </c>
      <c r="B45" s="730" t="s">
        <v>584</v>
      </c>
      <c r="C45" s="731" t="s">
        <v>557</v>
      </c>
      <c r="D45" s="731" t="s">
        <v>557</v>
      </c>
      <c r="E45" s="731"/>
      <c r="F45" s="731" t="s">
        <v>557</v>
      </c>
      <c r="G45" s="731" t="s">
        <v>557</v>
      </c>
      <c r="H45" s="731" t="s">
        <v>557</v>
      </c>
      <c r="I45" s="732" t="s">
        <v>557</v>
      </c>
      <c r="J45" s="733" t="s">
        <v>0</v>
      </c>
    </row>
    <row r="46" spans="1:10" ht="14.4" customHeight="1" x14ac:dyDescent="0.3">
      <c r="A46" s="729" t="s">
        <v>583</v>
      </c>
      <c r="B46" s="730" t="s">
        <v>558</v>
      </c>
      <c r="C46" s="731">
        <v>32.457540000000002</v>
      </c>
      <c r="D46" s="731">
        <v>38.330559999999991</v>
      </c>
      <c r="E46" s="731"/>
      <c r="F46" s="731">
        <v>40.840479999999985</v>
      </c>
      <c r="G46" s="731">
        <v>39</v>
      </c>
      <c r="H46" s="731">
        <v>1.8404799999999852</v>
      </c>
      <c r="I46" s="732">
        <v>1.0471917948717946</v>
      </c>
      <c r="J46" s="733" t="s">
        <v>1</v>
      </c>
    </row>
    <row r="47" spans="1:10" ht="14.4" customHeight="1" x14ac:dyDescent="0.3">
      <c r="A47" s="729" t="s">
        <v>583</v>
      </c>
      <c r="B47" s="730" t="s">
        <v>561</v>
      </c>
      <c r="C47" s="731">
        <v>0</v>
      </c>
      <c r="D47" s="731">
        <v>0</v>
      </c>
      <c r="E47" s="731"/>
      <c r="F47" s="731">
        <v>0</v>
      </c>
      <c r="G47" s="731">
        <v>2</v>
      </c>
      <c r="H47" s="731">
        <v>-2</v>
      </c>
      <c r="I47" s="732">
        <v>0</v>
      </c>
      <c r="J47" s="733" t="s">
        <v>1</v>
      </c>
    </row>
    <row r="48" spans="1:10" ht="14.4" customHeight="1" x14ac:dyDescent="0.3">
      <c r="A48" s="729" t="s">
        <v>583</v>
      </c>
      <c r="B48" s="730" t="s">
        <v>564</v>
      </c>
      <c r="C48" s="731">
        <v>0.10208</v>
      </c>
      <c r="D48" s="731">
        <v>0.54966999999999999</v>
      </c>
      <c r="E48" s="731"/>
      <c r="F48" s="731">
        <v>0.67797000000000007</v>
      </c>
      <c r="G48" s="731">
        <v>1</v>
      </c>
      <c r="H48" s="731">
        <v>-0.32202999999999993</v>
      </c>
      <c r="I48" s="732">
        <v>0.67797000000000007</v>
      </c>
      <c r="J48" s="733" t="s">
        <v>1</v>
      </c>
    </row>
    <row r="49" spans="1:10" ht="14.4" customHeight="1" x14ac:dyDescent="0.3">
      <c r="A49" s="729" t="s">
        <v>583</v>
      </c>
      <c r="B49" s="730" t="s">
        <v>566</v>
      </c>
      <c r="C49" s="731">
        <v>32.997709999999998</v>
      </c>
      <c r="D49" s="731">
        <v>19.504770000000001</v>
      </c>
      <c r="E49" s="731"/>
      <c r="F49" s="731">
        <v>25.342040000000001</v>
      </c>
      <c r="G49" s="731">
        <v>26</v>
      </c>
      <c r="H49" s="731">
        <v>-0.65795999999999921</v>
      </c>
      <c r="I49" s="732">
        <v>0.97469384615384613</v>
      </c>
      <c r="J49" s="733" t="s">
        <v>1</v>
      </c>
    </row>
    <row r="50" spans="1:10" ht="14.4" customHeight="1" x14ac:dyDescent="0.3">
      <c r="A50" s="729" t="s">
        <v>583</v>
      </c>
      <c r="B50" s="730" t="s">
        <v>585</v>
      </c>
      <c r="C50" s="731">
        <v>65.557330000000007</v>
      </c>
      <c r="D50" s="731">
        <v>58.384999999999991</v>
      </c>
      <c r="E50" s="731"/>
      <c r="F50" s="731">
        <v>66.860489999999984</v>
      </c>
      <c r="G50" s="731">
        <v>68</v>
      </c>
      <c r="H50" s="731">
        <v>-1.1395100000000156</v>
      </c>
      <c r="I50" s="732">
        <v>0.9832424999999998</v>
      </c>
      <c r="J50" s="733" t="s">
        <v>572</v>
      </c>
    </row>
    <row r="51" spans="1:10" ht="14.4" customHeight="1" x14ac:dyDescent="0.3">
      <c r="A51" s="729" t="s">
        <v>557</v>
      </c>
      <c r="B51" s="730" t="s">
        <v>557</v>
      </c>
      <c r="C51" s="731" t="s">
        <v>557</v>
      </c>
      <c r="D51" s="731" t="s">
        <v>557</v>
      </c>
      <c r="E51" s="731"/>
      <c r="F51" s="731" t="s">
        <v>557</v>
      </c>
      <c r="G51" s="731" t="s">
        <v>557</v>
      </c>
      <c r="H51" s="731" t="s">
        <v>557</v>
      </c>
      <c r="I51" s="732" t="s">
        <v>557</v>
      </c>
      <c r="J51" s="733" t="s">
        <v>573</v>
      </c>
    </row>
    <row r="52" spans="1:10" ht="14.4" customHeight="1" x14ac:dyDescent="0.3">
      <c r="A52" s="729" t="s">
        <v>555</v>
      </c>
      <c r="B52" s="730" t="s">
        <v>567</v>
      </c>
      <c r="C52" s="731">
        <v>326.04795000000001</v>
      </c>
      <c r="D52" s="731">
        <v>478.49344000000002</v>
      </c>
      <c r="E52" s="731"/>
      <c r="F52" s="731">
        <v>579.09443999999996</v>
      </c>
      <c r="G52" s="731">
        <v>458</v>
      </c>
      <c r="H52" s="731">
        <v>121.09443999999996</v>
      </c>
      <c r="I52" s="732">
        <v>1.2643983406113537</v>
      </c>
      <c r="J52" s="733" t="s">
        <v>568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229.81565266458892</v>
      </c>
      <c r="M3" s="203">
        <f>SUBTOTAL(9,M5:M1048576)</f>
        <v>2409.5500000000002</v>
      </c>
      <c r="N3" s="204">
        <f>SUBTOTAL(9,N5:N1048576)</f>
        <v>553752.30587796029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555</v>
      </c>
      <c r="B5" s="741" t="s">
        <v>556</v>
      </c>
      <c r="C5" s="742" t="s">
        <v>569</v>
      </c>
      <c r="D5" s="743" t="s">
        <v>570</v>
      </c>
      <c r="E5" s="744">
        <v>50113001</v>
      </c>
      <c r="F5" s="743" t="s">
        <v>586</v>
      </c>
      <c r="G5" s="742" t="s">
        <v>587</v>
      </c>
      <c r="H5" s="742">
        <v>176064</v>
      </c>
      <c r="I5" s="742">
        <v>76064</v>
      </c>
      <c r="J5" s="742" t="s">
        <v>588</v>
      </c>
      <c r="K5" s="742" t="s">
        <v>589</v>
      </c>
      <c r="L5" s="745">
        <v>83.949999999999989</v>
      </c>
      <c r="M5" s="745">
        <v>1</v>
      </c>
      <c r="N5" s="746">
        <v>83.949999999999989</v>
      </c>
    </row>
    <row r="6" spans="1:14" ht="14.4" customHeight="1" x14ac:dyDescent="0.3">
      <c r="A6" s="747" t="s">
        <v>555</v>
      </c>
      <c r="B6" s="748" t="s">
        <v>556</v>
      </c>
      <c r="C6" s="749" t="s">
        <v>569</v>
      </c>
      <c r="D6" s="750" t="s">
        <v>570</v>
      </c>
      <c r="E6" s="751">
        <v>50113001</v>
      </c>
      <c r="F6" s="750" t="s">
        <v>586</v>
      </c>
      <c r="G6" s="749" t="s">
        <v>590</v>
      </c>
      <c r="H6" s="749">
        <v>126486</v>
      </c>
      <c r="I6" s="749">
        <v>26486</v>
      </c>
      <c r="J6" s="749" t="s">
        <v>591</v>
      </c>
      <c r="K6" s="749" t="s">
        <v>592</v>
      </c>
      <c r="L6" s="752">
        <v>629.66</v>
      </c>
      <c r="M6" s="752">
        <v>1</v>
      </c>
      <c r="N6" s="753">
        <v>629.66</v>
      </c>
    </row>
    <row r="7" spans="1:14" ht="14.4" customHeight="1" x14ac:dyDescent="0.3">
      <c r="A7" s="747" t="s">
        <v>555</v>
      </c>
      <c r="B7" s="748" t="s">
        <v>556</v>
      </c>
      <c r="C7" s="749" t="s">
        <v>569</v>
      </c>
      <c r="D7" s="750" t="s">
        <v>570</v>
      </c>
      <c r="E7" s="751">
        <v>50113001</v>
      </c>
      <c r="F7" s="750" t="s">
        <v>586</v>
      </c>
      <c r="G7" s="749" t="s">
        <v>587</v>
      </c>
      <c r="H7" s="749">
        <v>100362</v>
      </c>
      <c r="I7" s="749">
        <v>362</v>
      </c>
      <c r="J7" s="749" t="s">
        <v>593</v>
      </c>
      <c r="K7" s="749" t="s">
        <v>594</v>
      </c>
      <c r="L7" s="752">
        <v>79.680000000000007</v>
      </c>
      <c r="M7" s="752">
        <v>2</v>
      </c>
      <c r="N7" s="753">
        <v>159.36000000000001</v>
      </c>
    </row>
    <row r="8" spans="1:14" ht="14.4" customHeight="1" x14ac:dyDescent="0.3">
      <c r="A8" s="747" t="s">
        <v>555</v>
      </c>
      <c r="B8" s="748" t="s">
        <v>556</v>
      </c>
      <c r="C8" s="749" t="s">
        <v>569</v>
      </c>
      <c r="D8" s="750" t="s">
        <v>570</v>
      </c>
      <c r="E8" s="751">
        <v>50113001</v>
      </c>
      <c r="F8" s="750" t="s">
        <v>586</v>
      </c>
      <c r="G8" s="749" t="s">
        <v>587</v>
      </c>
      <c r="H8" s="749">
        <v>128831</v>
      </c>
      <c r="I8" s="749">
        <v>28831</v>
      </c>
      <c r="J8" s="749" t="s">
        <v>595</v>
      </c>
      <c r="K8" s="749" t="s">
        <v>596</v>
      </c>
      <c r="L8" s="752">
        <v>162.90000000000003</v>
      </c>
      <c r="M8" s="752">
        <v>2</v>
      </c>
      <c r="N8" s="753">
        <v>325.80000000000007</v>
      </c>
    </row>
    <row r="9" spans="1:14" ht="14.4" customHeight="1" x14ac:dyDescent="0.3">
      <c r="A9" s="747" t="s">
        <v>555</v>
      </c>
      <c r="B9" s="748" t="s">
        <v>556</v>
      </c>
      <c r="C9" s="749" t="s">
        <v>569</v>
      </c>
      <c r="D9" s="750" t="s">
        <v>570</v>
      </c>
      <c r="E9" s="751">
        <v>50113001</v>
      </c>
      <c r="F9" s="750" t="s">
        <v>586</v>
      </c>
      <c r="G9" s="749" t="s">
        <v>587</v>
      </c>
      <c r="H9" s="749">
        <v>845008</v>
      </c>
      <c r="I9" s="749">
        <v>107806</v>
      </c>
      <c r="J9" s="749" t="s">
        <v>597</v>
      </c>
      <c r="K9" s="749" t="s">
        <v>598</v>
      </c>
      <c r="L9" s="752">
        <v>66.280000000000015</v>
      </c>
      <c r="M9" s="752">
        <v>3</v>
      </c>
      <c r="N9" s="753">
        <v>198.84000000000003</v>
      </c>
    </row>
    <row r="10" spans="1:14" ht="14.4" customHeight="1" x14ac:dyDescent="0.3">
      <c r="A10" s="747" t="s">
        <v>555</v>
      </c>
      <c r="B10" s="748" t="s">
        <v>556</v>
      </c>
      <c r="C10" s="749" t="s">
        <v>569</v>
      </c>
      <c r="D10" s="750" t="s">
        <v>570</v>
      </c>
      <c r="E10" s="751">
        <v>50113001</v>
      </c>
      <c r="F10" s="750" t="s">
        <v>586</v>
      </c>
      <c r="G10" s="749" t="s">
        <v>587</v>
      </c>
      <c r="H10" s="749">
        <v>202701</v>
      </c>
      <c r="I10" s="749">
        <v>202701</v>
      </c>
      <c r="J10" s="749" t="s">
        <v>597</v>
      </c>
      <c r="K10" s="749" t="s">
        <v>599</v>
      </c>
      <c r="L10" s="752">
        <v>129.07000000000002</v>
      </c>
      <c r="M10" s="752">
        <v>2</v>
      </c>
      <c r="N10" s="753">
        <v>258.14000000000004</v>
      </c>
    </row>
    <row r="11" spans="1:14" ht="14.4" customHeight="1" x14ac:dyDescent="0.3">
      <c r="A11" s="747" t="s">
        <v>555</v>
      </c>
      <c r="B11" s="748" t="s">
        <v>556</v>
      </c>
      <c r="C11" s="749" t="s">
        <v>569</v>
      </c>
      <c r="D11" s="750" t="s">
        <v>570</v>
      </c>
      <c r="E11" s="751">
        <v>50113001</v>
      </c>
      <c r="F11" s="750" t="s">
        <v>586</v>
      </c>
      <c r="G11" s="749" t="s">
        <v>587</v>
      </c>
      <c r="H11" s="749">
        <v>153200</v>
      </c>
      <c r="I11" s="749">
        <v>53200</v>
      </c>
      <c r="J11" s="749" t="s">
        <v>600</v>
      </c>
      <c r="K11" s="749" t="s">
        <v>601</v>
      </c>
      <c r="L11" s="752">
        <v>52.36</v>
      </c>
      <c r="M11" s="752">
        <v>2</v>
      </c>
      <c r="N11" s="753">
        <v>104.72</v>
      </c>
    </row>
    <row r="12" spans="1:14" ht="14.4" customHeight="1" x14ac:dyDescent="0.3">
      <c r="A12" s="747" t="s">
        <v>555</v>
      </c>
      <c r="B12" s="748" t="s">
        <v>556</v>
      </c>
      <c r="C12" s="749" t="s">
        <v>569</v>
      </c>
      <c r="D12" s="750" t="s">
        <v>570</v>
      </c>
      <c r="E12" s="751">
        <v>50113001</v>
      </c>
      <c r="F12" s="750" t="s">
        <v>586</v>
      </c>
      <c r="G12" s="749" t="s">
        <v>587</v>
      </c>
      <c r="H12" s="749">
        <v>167547</v>
      </c>
      <c r="I12" s="749">
        <v>67547</v>
      </c>
      <c r="J12" s="749" t="s">
        <v>602</v>
      </c>
      <c r="K12" s="749" t="s">
        <v>603</v>
      </c>
      <c r="L12" s="752">
        <v>47.12</v>
      </c>
      <c r="M12" s="752">
        <v>8</v>
      </c>
      <c r="N12" s="753">
        <v>376.96</v>
      </c>
    </row>
    <row r="13" spans="1:14" ht="14.4" customHeight="1" x14ac:dyDescent="0.3">
      <c r="A13" s="747" t="s">
        <v>555</v>
      </c>
      <c r="B13" s="748" t="s">
        <v>556</v>
      </c>
      <c r="C13" s="749" t="s">
        <v>569</v>
      </c>
      <c r="D13" s="750" t="s">
        <v>570</v>
      </c>
      <c r="E13" s="751">
        <v>50113001</v>
      </c>
      <c r="F13" s="750" t="s">
        <v>586</v>
      </c>
      <c r="G13" s="749" t="s">
        <v>587</v>
      </c>
      <c r="H13" s="749">
        <v>187167</v>
      </c>
      <c r="I13" s="749">
        <v>87167</v>
      </c>
      <c r="J13" s="749" t="s">
        <v>604</v>
      </c>
      <c r="K13" s="749" t="s">
        <v>605</v>
      </c>
      <c r="L13" s="752">
        <v>41.530000000000015</v>
      </c>
      <c r="M13" s="752">
        <v>1</v>
      </c>
      <c r="N13" s="753">
        <v>41.530000000000015</v>
      </c>
    </row>
    <row r="14" spans="1:14" ht="14.4" customHeight="1" x14ac:dyDescent="0.3">
      <c r="A14" s="747" t="s">
        <v>555</v>
      </c>
      <c r="B14" s="748" t="s">
        <v>556</v>
      </c>
      <c r="C14" s="749" t="s">
        <v>569</v>
      </c>
      <c r="D14" s="750" t="s">
        <v>570</v>
      </c>
      <c r="E14" s="751">
        <v>50113001</v>
      </c>
      <c r="F14" s="750" t="s">
        <v>586</v>
      </c>
      <c r="G14" s="749" t="s">
        <v>587</v>
      </c>
      <c r="H14" s="749">
        <v>207931</v>
      </c>
      <c r="I14" s="749">
        <v>207931</v>
      </c>
      <c r="J14" s="749" t="s">
        <v>606</v>
      </c>
      <c r="K14" s="749" t="s">
        <v>607</v>
      </c>
      <c r="L14" s="752">
        <v>26.089999999999996</v>
      </c>
      <c r="M14" s="752">
        <v>2</v>
      </c>
      <c r="N14" s="753">
        <v>52.179999999999993</v>
      </c>
    </row>
    <row r="15" spans="1:14" ht="14.4" customHeight="1" x14ac:dyDescent="0.3">
      <c r="A15" s="747" t="s">
        <v>555</v>
      </c>
      <c r="B15" s="748" t="s">
        <v>556</v>
      </c>
      <c r="C15" s="749" t="s">
        <v>569</v>
      </c>
      <c r="D15" s="750" t="s">
        <v>570</v>
      </c>
      <c r="E15" s="751">
        <v>50113001</v>
      </c>
      <c r="F15" s="750" t="s">
        <v>586</v>
      </c>
      <c r="G15" s="749" t="s">
        <v>590</v>
      </c>
      <c r="H15" s="749">
        <v>849054</v>
      </c>
      <c r="I15" s="749">
        <v>107847</v>
      </c>
      <c r="J15" s="749" t="s">
        <v>608</v>
      </c>
      <c r="K15" s="749" t="s">
        <v>598</v>
      </c>
      <c r="L15" s="752">
        <v>98.26</v>
      </c>
      <c r="M15" s="752">
        <v>1</v>
      </c>
      <c r="N15" s="753">
        <v>98.26</v>
      </c>
    </row>
    <row r="16" spans="1:14" ht="14.4" customHeight="1" x14ac:dyDescent="0.3">
      <c r="A16" s="747" t="s">
        <v>555</v>
      </c>
      <c r="B16" s="748" t="s">
        <v>556</v>
      </c>
      <c r="C16" s="749" t="s">
        <v>569</v>
      </c>
      <c r="D16" s="750" t="s">
        <v>570</v>
      </c>
      <c r="E16" s="751">
        <v>50113001</v>
      </c>
      <c r="F16" s="750" t="s">
        <v>586</v>
      </c>
      <c r="G16" s="749" t="s">
        <v>587</v>
      </c>
      <c r="H16" s="749">
        <v>208456</v>
      </c>
      <c r="I16" s="749">
        <v>208456</v>
      </c>
      <c r="J16" s="749" t="s">
        <v>609</v>
      </c>
      <c r="K16" s="749" t="s">
        <v>610</v>
      </c>
      <c r="L16" s="752">
        <v>738.54</v>
      </c>
      <c r="M16" s="752">
        <v>0.05</v>
      </c>
      <c r="N16" s="753">
        <v>36.927</v>
      </c>
    </row>
    <row r="17" spans="1:14" ht="14.4" customHeight="1" x14ac:dyDescent="0.3">
      <c r="A17" s="747" t="s">
        <v>555</v>
      </c>
      <c r="B17" s="748" t="s">
        <v>556</v>
      </c>
      <c r="C17" s="749" t="s">
        <v>569</v>
      </c>
      <c r="D17" s="750" t="s">
        <v>570</v>
      </c>
      <c r="E17" s="751">
        <v>50113001</v>
      </c>
      <c r="F17" s="750" t="s">
        <v>586</v>
      </c>
      <c r="G17" s="749" t="s">
        <v>587</v>
      </c>
      <c r="H17" s="749">
        <v>230405</v>
      </c>
      <c r="I17" s="749">
        <v>230405</v>
      </c>
      <c r="J17" s="749" t="s">
        <v>611</v>
      </c>
      <c r="K17" s="749" t="s">
        <v>612</v>
      </c>
      <c r="L17" s="752">
        <v>74.11</v>
      </c>
      <c r="M17" s="752">
        <v>1</v>
      </c>
      <c r="N17" s="753">
        <v>74.11</v>
      </c>
    </row>
    <row r="18" spans="1:14" ht="14.4" customHeight="1" x14ac:dyDescent="0.3">
      <c r="A18" s="747" t="s">
        <v>555</v>
      </c>
      <c r="B18" s="748" t="s">
        <v>556</v>
      </c>
      <c r="C18" s="749" t="s">
        <v>569</v>
      </c>
      <c r="D18" s="750" t="s">
        <v>570</v>
      </c>
      <c r="E18" s="751">
        <v>50113001</v>
      </c>
      <c r="F18" s="750" t="s">
        <v>586</v>
      </c>
      <c r="G18" s="749" t="s">
        <v>587</v>
      </c>
      <c r="H18" s="749">
        <v>112895</v>
      </c>
      <c r="I18" s="749">
        <v>12895</v>
      </c>
      <c r="J18" s="749" t="s">
        <v>613</v>
      </c>
      <c r="K18" s="749" t="s">
        <v>614</v>
      </c>
      <c r="L18" s="752">
        <v>106.25812499999999</v>
      </c>
      <c r="M18" s="752">
        <v>16</v>
      </c>
      <c r="N18" s="753">
        <v>1700.1299999999999</v>
      </c>
    </row>
    <row r="19" spans="1:14" ht="14.4" customHeight="1" x14ac:dyDescent="0.3">
      <c r="A19" s="747" t="s">
        <v>555</v>
      </c>
      <c r="B19" s="748" t="s">
        <v>556</v>
      </c>
      <c r="C19" s="749" t="s">
        <v>569</v>
      </c>
      <c r="D19" s="750" t="s">
        <v>570</v>
      </c>
      <c r="E19" s="751">
        <v>50113001</v>
      </c>
      <c r="F19" s="750" t="s">
        <v>586</v>
      </c>
      <c r="G19" s="749" t="s">
        <v>587</v>
      </c>
      <c r="H19" s="749">
        <v>844257</v>
      </c>
      <c r="I19" s="749">
        <v>29816</v>
      </c>
      <c r="J19" s="749" t="s">
        <v>615</v>
      </c>
      <c r="K19" s="749" t="s">
        <v>557</v>
      </c>
      <c r="L19" s="752">
        <v>177.67</v>
      </c>
      <c r="M19" s="752">
        <v>1</v>
      </c>
      <c r="N19" s="753">
        <v>177.67</v>
      </c>
    </row>
    <row r="20" spans="1:14" ht="14.4" customHeight="1" x14ac:dyDescent="0.3">
      <c r="A20" s="747" t="s">
        <v>555</v>
      </c>
      <c r="B20" s="748" t="s">
        <v>556</v>
      </c>
      <c r="C20" s="749" t="s">
        <v>569</v>
      </c>
      <c r="D20" s="750" t="s">
        <v>570</v>
      </c>
      <c r="E20" s="751">
        <v>50113001</v>
      </c>
      <c r="F20" s="750" t="s">
        <v>586</v>
      </c>
      <c r="G20" s="749" t="s">
        <v>587</v>
      </c>
      <c r="H20" s="749">
        <v>162320</v>
      </c>
      <c r="I20" s="749">
        <v>62320</v>
      </c>
      <c r="J20" s="749" t="s">
        <v>616</v>
      </c>
      <c r="K20" s="749" t="s">
        <v>617</v>
      </c>
      <c r="L20" s="752">
        <v>75.959999999999994</v>
      </c>
      <c r="M20" s="752">
        <v>5</v>
      </c>
      <c r="N20" s="753">
        <v>379.79999999999995</v>
      </c>
    </row>
    <row r="21" spans="1:14" ht="14.4" customHeight="1" x14ac:dyDescent="0.3">
      <c r="A21" s="747" t="s">
        <v>555</v>
      </c>
      <c r="B21" s="748" t="s">
        <v>556</v>
      </c>
      <c r="C21" s="749" t="s">
        <v>569</v>
      </c>
      <c r="D21" s="750" t="s">
        <v>570</v>
      </c>
      <c r="E21" s="751">
        <v>50113001</v>
      </c>
      <c r="F21" s="750" t="s">
        <v>586</v>
      </c>
      <c r="G21" s="749" t="s">
        <v>587</v>
      </c>
      <c r="H21" s="749">
        <v>993603</v>
      </c>
      <c r="I21" s="749">
        <v>0</v>
      </c>
      <c r="J21" s="749" t="s">
        <v>618</v>
      </c>
      <c r="K21" s="749" t="s">
        <v>557</v>
      </c>
      <c r="L21" s="752">
        <v>178.41</v>
      </c>
      <c r="M21" s="752">
        <v>3</v>
      </c>
      <c r="N21" s="753">
        <v>535.23</v>
      </c>
    </row>
    <row r="22" spans="1:14" ht="14.4" customHeight="1" x14ac:dyDescent="0.3">
      <c r="A22" s="747" t="s">
        <v>555</v>
      </c>
      <c r="B22" s="748" t="s">
        <v>556</v>
      </c>
      <c r="C22" s="749" t="s">
        <v>569</v>
      </c>
      <c r="D22" s="750" t="s">
        <v>570</v>
      </c>
      <c r="E22" s="751">
        <v>50113001</v>
      </c>
      <c r="F22" s="750" t="s">
        <v>586</v>
      </c>
      <c r="G22" s="749" t="s">
        <v>587</v>
      </c>
      <c r="H22" s="749">
        <v>230415</v>
      </c>
      <c r="I22" s="749">
        <v>230415</v>
      </c>
      <c r="J22" s="749" t="s">
        <v>619</v>
      </c>
      <c r="K22" s="749" t="s">
        <v>620</v>
      </c>
      <c r="L22" s="752">
        <v>27.240000000000006</v>
      </c>
      <c r="M22" s="752">
        <v>1</v>
      </c>
      <c r="N22" s="753">
        <v>27.240000000000006</v>
      </c>
    </row>
    <row r="23" spans="1:14" ht="14.4" customHeight="1" x14ac:dyDescent="0.3">
      <c r="A23" s="747" t="s">
        <v>555</v>
      </c>
      <c r="B23" s="748" t="s">
        <v>556</v>
      </c>
      <c r="C23" s="749" t="s">
        <v>569</v>
      </c>
      <c r="D23" s="750" t="s">
        <v>570</v>
      </c>
      <c r="E23" s="751">
        <v>50113001</v>
      </c>
      <c r="F23" s="750" t="s">
        <v>586</v>
      </c>
      <c r="G23" s="749" t="s">
        <v>590</v>
      </c>
      <c r="H23" s="749">
        <v>214433</v>
      </c>
      <c r="I23" s="749">
        <v>214433</v>
      </c>
      <c r="J23" s="749" t="s">
        <v>621</v>
      </c>
      <c r="K23" s="749" t="s">
        <v>622</v>
      </c>
      <c r="L23" s="752">
        <v>12.21</v>
      </c>
      <c r="M23" s="752">
        <v>1</v>
      </c>
      <c r="N23" s="753">
        <v>12.21</v>
      </c>
    </row>
    <row r="24" spans="1:14" ht="14.4" customHeight="1" x14ac:dyDescent="0.3">
      <c r="A24" s="747" t="s">
        <v>555</v>
      </c>
      <c r="B24" s="748" t="s">
        <v>556</v>
      </c>
      <c r="C24" s="749" t="s">
        <v>569</v>
      </c>
      <c r="D24" s="750" t="s">
        <v>570</v>
      </c>
      <c r="E24" s="751">
        <v>50113001</v>
      </c>
      <c r="F24" s="750" t="s">
        <v>586</v>
      </c>
      <c r="G24" s="749" t="s">
        <v>590</v>
      </c>
      <c r="H24" s="749">
        <v>214427</v>
      </c>
      <c r="I24" s="749">
        <v>214427</v>
      </c>
      <c r="J24" s="749" t="s">
        <v>623</v>
      </c>
      <c r="K24" s="749" t="s">
        <v>624</v>
      </c>
      <c r="L24" s="752">
        <v>16.579999999999995</v>
      </c>
      <c r="M24" s="752">
        <v>8</v>
      </c>
      <c r="N24" s="753">
        <v>132.63999999999996</v>
      </c>
    </row>
    <row r="25" spans="1:14" ht="14.4" customHeight="1" x14ac:dyDescent="0.3">
      <c r="A25" s="747" t="s">
        <v>555</v>
      </c>
      <c r="B25" s="748" t="s">
        <v>556</v>
      </c>
      <c r="C25" s="749" t="s">
        <v>569</v>
      </c>
      <c r="D25" s="750" t="s">
        <v>570</v>
      </c>
      <c r="E25" s="751">
        <v>50113001</v>
      </c>
      <c r="F25" s="750" t="s">
        <v>586</v>
      </c>
      <c r="G25" s="749" t="s">
        <v>590</v>
      </c>
      <c r="H25" s="749">
        <v>848765</v>
      </c>
      <c r="I25" s="749">
        <v>107938</v>
      </c>
      <c r="J25" s="749" t="s">
        <v>625</v>
      </c>
      <c r="K25" s="749" t="s">
        <v>626</v>
      </c>
      <c r="L25" s="752">
        <v>128.44000000000003</v>
      </c>
      <c r="M25" s="752">
        <v>1</v>
      </c>
      <c r="N25" s="753">
        <v>128.44000000000003</v>
      </c>
    </row>
    <row r="26" spans="1:14" ht="14.4" customHeight="1" x14ac:dyDescent="0.3">
      <c r="A26" s="747" t="s">
        <v>555</v>
      </c>
      <c r="B26" s="748" t="s">
        <v>556</v>
      </c>
      <c r="C26" s="749" t="s">
        <v>569</v>
      </c>
      <c r="D26" s="750" t="s">
        <v>570</v>
      </c>
      <c r="E26" s="751">
        <v>50113001</v>
      </c>
      <c r="F26" s="750" t="s">
        <v>586</v>
      </c>
      <c r="G26" s="749" t="s">
        <v>590</v>
      </c>
      <c r="H26" s="749">
        <v>192034</v>
      </c>
      <c r="I26" s="749">
        <v>92034</v>
      </c>
      <c r="J26" s="749" t="s">
        <v>627</v>
      </c>
      <c r="K26" s="749" t="s">
        <v>628</v>
      </c>
      <c r="L26" s="752">
        <v>125.39</v>
      </c>
      <c r="M26" s="752">
        <v>1</v>
      </c>
      <c r="N26" s="753">
        <v>125.39</v>
      </c>
    </row>
    <row r="27" spans="1:14" ht="14.4" customHeight="1" x14ac:dyDescent="0.3">
      <c r="A27" s="747" t="s">
        <v>555</v>
      </c>
      <c r="B27" s="748" t="s">
        <v>556</v>
      </c>
      <c r="C27" s="749" t="s">
        <v>569</v>
      </c>
      <c r="D27" s="750" t="s">
        <v>570</v>
      </c>
      <c r="E27" s="751">
        <v>50113001</v>
      </c>
      <c r="F27" s="750" t="s">
        <v>586</v>
      </c>
      <c r="G27" s="749" t="s">
        <v>587</v>
      </c>
      <c r="H27" s="749">
        <v>184090</v>
      </c>
      <c r="I27" s="749">
        <v>84090</v>
      </c>
      <c r="J27" s="749" t="s">
        <v>629</v>
      </c>
      <c r="K27" s="749" t="s">
        <v>630</v>
      </c>
      <c r="L27" s="752">
        <v>60.139999999999993</v>
      </c>
      <c r="M27" s="752">
        <v>22</v>
      </c>
      <c r="N27" s="753">
        <v>1323.08</v>
      </c>
    </row>
    <row r="28" spans="1:14" ht="14.4" customHeight="1" x14ac:dyDescent="0.3">
      <c r="A28" s="747" t="s">
        <v>555</v>
      </c>
      <c r="B28" s="748" t="s">
        <v>556</v>
      </c>
      <c r="C28" s="749" t="s">
        <v>569</v>
      </c>
      <c r="D28" s="750" t="s">
        <v>570</v>
      </c>
      <c r="E28" s="751">
        <v>50113001</v>
      </c>
      <c r="F28" s="750" t="s">
        <v>586</v>
      </c>
      <c r="G28" s="749" t="s">
        <v>587</v>
      </c>
      <c r="H28" s="749">
        <v>214084</v>
      </c>
      <c r="I28" s="749">
        <v>214084</v>
      </c>
      <c r="J28" s="749" t="s">
        <v>631</v>
      </c>
      <c r="K28" s="749" t="s">
        <v>632</v>
      </c>
      <c r="L28" s="752">
        <v>175.96</v>
      </c>
      <c r="M28" s="752">
        <v>3</v>
      </c>
      <c r="N28" s="753">
        <v>527.88</v>
      </c>
    </row>
    <row r="29" spans="1:14" ht="14.4" customHeight="1" x14ac:dyDescent="0.3">
      <c r="A29" s="747" t="s">
        <v>555</v>
      </c>
      <c r="B29" s="748" t="s">
        <v>556</v>
      </c>
      <c r="C29" s="749" t="s">
        <v>569</v>
      </c>
      <c r="D29" s="750" t="s">
        <v>570</v>
      </c>
      <c r="E29" s="751">
        <v>50113001</v>
      </c>
      <c r="F29" s="750" t="s">
        <v>586</v>
      </c>
      <c r="G29" s="749" t="s">
        <v>587</v>
      </c>
      <c r="H29" s="749">
        <v>501994</v>
      </c>
      <c r="I29" s="749">
        <v>0</v>
      </c>
      <c r="J29" s="749" t="s">
        <v>633</v>
      </c>
      <c r="K29" s="749" t="s">
        <v>634</v>
      </c>
      <c r="L29" s="752">
        <v>290.82900000000001</v>
      </c>
      <c r="M29" s="752">
        <v>5</v>
      </c>
      <c r="N29" s="753">
        <v>1454.145</v>
      </c>
    </row>
    <row r="30" spans="1:14" ht="14.4" customHeight="1" x14ac:dyDescent="0.3">
      <c r="A30" s="747" t="s">
        <v>555</v>
      </c>
      <c r="B30" s="748" t="s">
        <v>556</v>
      </c>
      <c r="C30" s="749" t="s">
        <v>569</v>
      </c>
      <c r="D30" s="750" t="s">
        <v>570</v>
      </c>
      <c r="E30" s="751">
        <v>50113001</v>
      </c>
      <c r="F30" s="750" t="s">
        <v>586</v>
      </c>
      <c r="G30" s="749" t="s">
        <v>587</v>
      </c>
      <c r="H30" s="749">
        <v>102477</v>
      </c>
      <c r="I30" s="749">
        <v>2477</v>
      </c>
      <c r="J30" s="749" t="s">
        <v>635</v>
      </c>
      <c r="K30" s="749" t="s">
        <v>636</v>
      </c>
      <c r="L30" s="752">
        <v>39.897095566851462</v>
      </c>
      <c r="M30" s="752">
        <v>2</v>
      </c>
      <c r="N30" s="753">
        <v>79.794191133702924</v>
      </c>
    </row>
    <row r="31" spans="1:14" ht="14.4" customHeight="1" x14ac:dyDescent="0.3">
      <c r="A31" s="747" t="s">
        <v>555</v>
      </c>
      <c r="B31" s="748" t="s">
        <v>556</v>
      </c>
      <c r="C31" s="749" t="s">
        <v>569</v>
      </c>
      <c r="D31" s="750" t="s">
        <v>570</v>
      </c>
      <c r="E31" s="751">
        <v>50113001</v>
      </c>
      <c r="F31" s="750" t="s">
        <v>586</v>
      </c>
      <c r="G31" s="749" t="s">
        <v>587</v>
      </c>
      <c r="H31" s="749">
        <v>230420</v>
      </c>
      <c r="I31" s="749">
        <v>230420</v>
      </c>
      <c r="J31" s="749" t="s">
        <v>635</v>
      </c>
      <c r="K31" s="749" t="s">
        <v>637</v>
      </c>
      <c r="L31" s="752">
        <v>77.080000000000013</v>
      </c>
      <c r="M31" s="752">
        <v>2</v>
      </c>
      <c r="N31" s="753">
        <v>154.16000000000003</v>
      </c>
    </row>
    <row r="32" spans="1:14" ht="14.4" customHeight="1" x14ac:dyDescent="0.3">
      <c r="A32" s="747" t="s">
        <v>555</v>
      </c>
      <c r="B32" s="748" t="s">
        <v>556</v>
      </c>
      <c r="C32" s="749" t="s">
        <v>569</v>
      </c>
      <c r="D32" s="750" t="s">
        <v>570</v>
      </c>
      <c r="E32" s="751">
        <v>50113001</v>
      </c>
      <c r="F32" s="750" t="s">
        <v>586</v>
      </c>
      <c r="G32" s="749" t="s">
        <v>587</v>
      </c>
      <c r="H32" s="749">
        <v>230422</v>
      </c>
      <c r="I32" s="749">
        <v>230422</v>
      </c>
      <c r="J32" s="749" t="s">
        <v>635</v>
      </c>
      <c r="K32" s="749" t="s">
        <v>636</v>
      </c>
      <c r="L32" s="752">
        <v>39.900000000000006</v>
      </c>
      <c r="M32" s="752">
        <v>1</v>
      </c>
      <c r="N32" s="753">
        <v>39.900000000000006</v>
      </c>
    </row>
    <row r="33" spans="1:14" ht="14.4" customHeight="1" x14ac:dyDescent="0.3">
      <c r="A33" s="747" t="s">
        <v>555</v>
      </c>
      <c r="B33" s="748" t="s">
        <v>556</v>
      </c>
      <c r="C33" s="749" t="s">
        <v>569</v>
      </c>
      <c r="D33" s="750" t="s">
        <v>570</v>
      </c>
      <c r="E33" s="751">
        <v>50113001</v>
      </c>
      <c r="F33" s="750" t="s">
        <v>586</v>
      </c>
      <c r="G33" s="749" t="s">
        <v>587</v>
      </c>
      <c r="H33" s="749">
        <v>102478</v>
      </c>
      <c r="I33" s="749">
        <v>2478</v>
      </c>
      <c r="J33" s="749" t="s">
        <v>635</v>
      </c>
      <c r="K33" s="749" t="s">
        <v>637</v>
      </c>
      <c r="L33" s="752">
        <v>77.078409152851663</v>
      </c>
      <c r="M33" s="752">
        <v>4</v>
      </c>
      <c r="N33" s="753">
        <v>308.31363661140665</v>
      </c>
    </row>
    <row r="34" spans="1:14" ht="14.4" customHeight="1" x14ac:dyDescent="0.3">
      <c r="A34" s="747" t="s">
        <v>555</v>
      </c>
      <c r="B34" s="748" t="s">
        <v>556</v>
      </c>
      <c r="C34" s="749" t="s">
        <v>569</v>
      </c>
      <c r="D34" s="750" t="s">
        <v>570</v>
      </c>
      <c r="E34" s="751">
        <v>50113001</v>
      </c>
      <c r="F34" s="750" t="s">
        <v>586</v>
      </c>
      <c r="G34" s="749" t="s">
        <v>587</v>
      </c>
      <c r="H34" s="749">
        <v>117011</v>
      </c>
      <c r="I34" s="749">
        <v>17011</v>
      </c>
      <c r="J34" s="749" t="s">
        <v>638</v>
      </c>
      <c r="K34" s="749" t="s">
        <v>639</v>
      </c>
      <c r="L34" s="752">
        <v>145.5</v>
      </c>
      <c r="M34" s="752">
        <v>10</v>
      </c>
      <c r="N34" s="753">
        <v>1455</v>
      </c>
    </row>
    <row r="35" spans="1:14" ht="14.4" customHeight="1" x14ac:dyDescent="0.3">
      <c r="A35" s="747" t="s">
        <v>555</v>
      </c>
      <c r="B35" s="748" t="s">
        <v>556</v>
      </c>
      <c r="C35" s="749" t="s">
        <v>569</v>
      </c>
      <c r="D35" s="750" t="s">
        <v>570</v>
      </c>
      <c r="E35" s="751">
        <v>50113001</v>
      </c>
      <c r="F35" s="750" t="s">
        <v>586</v>
      </c>
      <c r="G35" s="749" t="s">
        <v>587</v>
      </c>
      <c r="H35" s="749">
        <v>153642</v>
      </c>
      <c r="I35" s="749">
        <v>53642</v>
      </c>
      <c r="J35" s="749" t="s">
        <v>640</v>
      </c>
      <c r="K35" s="749" t="s">
        <v>641</v>
      </c>
      <c r="L35" s="752">
        <v>46.560000000000016</v>
      </c>
      <c r="M35" s="752">
        <v>1</v>
      </c>
      <c r="N35" s="753">
        <v>46.560000000000016</v>
      </c>
    </row>
    <row r="36" spans="1:14" ht="14.4" customHeight="1" x14ac:dyDescent="0.3">
      <c r="A36" s="747" t="s">
        <v>555</v>
      </c>
      <c r="B36" s="748" t="s">
        <v>556</v>
      </c>
      <c r="C36" s="749" t="s">
        <v>569</v>
      </c>
      <c r="D36" s="750" t="s">
        <v>570</v>
      </c>
      <c r="E36" s="751">
        <v>50113001</v>
      </c>
      <c r="F36" s="750" t="s">
        <v>586</v>
      </c>
      <c r="G36" s="749" t="s">
        <v>587</v>
      </c>
      <c r="H36" s="749">
        <v>104071</v>
      </c>
      <c r="I36" s="749">
        <v>4071</v>
      </c>
      <c r="J36" s="749" t="s">
        <v>642</v>
      </c>
      <c r="K36" s="749" t="s">
        <v>643</v>
      </c>
      <c r="L36" s="752">
        <v>152.97000000000003</v>
      </c>
      <c r="M36" s="752">
        <v>1</v>
      </c>
      <c r="N36" s="753">
        <v>152.97000000000003</v>
      </c>
    </row>
    <row r="37" spans="1:14" ht="14.4" customHeight="1" x14ac:dyDescent="0.3">
      <c r="A37" s="747" t="s">
        <v>555</v>
      </c>
      <c r="B37" s="748" t="s">
        <v>556</v>
      </c>
      <c r="C37" s="749" t="s">
        <v>569</v>
      </c>
      <c r="D37" s="750" t="s">
        <v>570</v>
      </c>
      <c r="E37" s="751">
        <v>50113001</v>
      </c>
      <c r="F37" s="750" t="s">
        <v>586</v>
      </c>
      <c r="G37" s="749" t="s">
        <v>557</v>
      </c>
      <c r="H37" s="749">
        <v>159448</v>
      </c>
      <c r="I37" s="749">
        <v>59448</v>
      </c>
      <c r="J37" s="749" t="s">
        <v>644</v>
      </c>
      <c r="K37" s="749" t="s">
        <v>645</v>
      </c>
      <c r="L37" s="752">
        <v>368.89</v>
      </c>
      <c r="M37" s="752">
        <v>1</v>
      </c>
      <c r="N37" s="753">
        <v>368.89</v>
      </c>
    </row>
    <row r="38" spans="1:14" ht="14.4" customHeight="1" x14ac:dyDescent="0.3">
      <c r="A38" s="747" t="s">
        <v>555</v>
      </c>
      <c r="B38" s="748" t="s">
        <v>556</v>
      </c>
      <c r="C38" s="749" t="s">
        <v>569</v>
      </c>
      <c r="D38" s="750" t="s">
        <v>570</v>
      </c>
      <c r="E38" s="751">
        <v>50113001</v>
      </c>
      <c r="F38" s="750" t="s">
        <v>586</v>
      </c>
      <c r="G38" s="749" t="s">
        <v>557</v>
      </c>
      <c r="H38" s="749">
        <v>159449</v>
      </c>
      <c r="I38" s="749">
        <v>59449</v>
      </c>
      <c r="J38" s="749" t="s">
        <v>646</v>
      </c>
      <c r="K38" s="749" t="s">
        <v>647</v>
      </c>
      <c r="L38" s="752">
        <v>774.50999999999976</v>
      </c>
      <c r="M38" s="752">
        <v>1</v>
      </c>
      <c r="N38" s="753">
        <v>774.50999999999976</v>
      </c>
    </row>
    <row r="39" spans="1:14" ht="14.4" customHeight="1" x14ac:dyDescent="0.3">
      <c r="A39" s="747" t="s">
        <v>555</v>
      </c>
      <c r="B39" s="748" t="s">
        <v>556</v>
      </c>
      <c r="C39" s="749" t="s">
        <v>569</v>
      </c>
      <c r="D39" s="750" t="s">
        <v>570</v>
      </c>
      <c r="E39" s="751">
        <v>50113001</v>
      </c>
      <c r="F39" s="750" t="s">
        <v>586</v>
      </c>
      <c r="G39" s="749" t="s">
        <v>587</v>
      </c>
      <c r="H39" s="749">
        <v>920235</v>
      </c>
      <c r="I39" s="749">
        <v>15880</v>
      </c>
      <c r="J39" s="749" t="s">
        <v>648</v>
      </c>
      <c r="K39" s="749" t="s">
        <v>557</v>
      </c>
      <c r="L39" s="752">
        <v>163.57</v>
      </c>
      <c r="M39" s="752">
        <v>2</v>
      </c>
      <c r="N39" s="753">
        <v>327.14</v>
      </c>
    </row>
    <row r="40" spans="1:14" ht="14.4" customHeight="1" x14ac:dyDescent="0.3">
      <c r="A40" s="747" t="s">
        <v>555</v>
      </c>
      <c r="B40" s="748" t="s">
        <v>556</v>
      </c>
      <c r="C40" s="749" t="s">
        <v>569</v>
      </c>
      <c r="D40" s="750" t="s">
        <v>570</v>
      </c>
      <c r="E40" s="751">
        <v>50113001</v>
      </c>
      <c r="F40" s="750" t="s">
        <v>586</v>
      </c>
      <c r="G40" s="749" t="s">
        <v>587</v>
      </c>
      <c r="H40" s="749">
        <v>920154</v>
      </c>
      <c r="I40" s="749">
        <v>0</v>
      </c>
      <c r="J40" s="749" t="s">
        <v>649</v>
      </c>
      <c r="K40" s="749" t="s">
        <v>557</v>
      </c>
      <c r="L40" s="752">
        <v>306.48634272855429</v>
      </c>
      <c r="M40" s="752">
        <v>1</v>
      </c>
      <c r="N40" s="753">
        <v>306.48634272855429</v>
      </c>
    </row>
    <row r="41" spans="1:14" ht="14.4" customHeight="1" x14ac:dyDescent="0.3">
      <c r="A41" s="747" t="s">
        <v>555</v>
      </c>
      <c r="B41" s="748" t="s">
        <v>556</v>
      </c>
      <c r="C41" s="749" t="s">
        <v>569</v>
      </c>
      <c r="D41" s="750" t="s">
        <v>570</v>
      </c>
      <c r="E41" s="751">
        <v>50113001</v>
      </c>
      <c r="F41" s="750" t="s">
        <v>586</v>
      </c>
      <c r="G41" s="749" t="s">
        <v>587</v>
      </c>
      <c r="H41" s="749">
        <v>500088</v>
      </c>
      <c r="I41" s="749">
        <v>0</v>
      </c>
      <c r="J41" s="749" t="s">
        <v>650</v>
      </c>
      <c r="K41" s="749" t="s">
        <v>557</v>
      </c>
      <c r="L41" s="752">
        <v>236.59</v>
      </c>
      <c r="M41" s="752">
        <v>4</v>
      </c>
      <c r="N41" s="753">
        <v>946.36</v>
      </c>
    </row>
    <row r="42" spans="1:14" ht="14.4" customHeight="1" x14ac:dyDescent="0.3">
      <c r="A42" s="747" t="s">
        <v>555</v>
      </c>
      <c r="B42" s="748" t="s">
        <v>556</v>
      </c>
      <c r="C42" s="749" t="s">
        <v>569</v>
      </c>
      <c r="D42" s="750" t="s">
        <v>570</v>
      </c>
      <c r="E42" s="751">
        <v>50113001</v>
      </c>
      <c r="F42" s="750" t="s">
        <v>586</v>
      </c>
      <c r="G42" s="749" t="s">
        <v>587</v>
      </c>
      <c r="H42" s="749">
        <v>215476</v>
      </c>
      <c r="I42" s="749">
        <v>215476</v>
      </c>
      <c r="J42" s="749" t="s">
        <v>651</v>
      </c>
      <c r="K42" s="749" t="s">
        <v>652</v>
      </c>
      <c r="L42" s="752">
        <v>183.73000000000008</v>
      </c>
      <c r="M42" s="752">
        <v>1</v>
      </c>
      <c r="N42" s="753">
        <v>183.73000000000008</v>
      </c>
    </row>
    <row r="43" spans="1:14" ht="14.4" customHeight="1" x14ac:dyDescent="0.3">
      <c r="A43" s="747" t="s">
        <v>555</v>
      </c>
      <c r="B43" s="748" t="s">
        <v>556</v>
      </c>
      <c r="C43" s="749" t="s">
        <v>569</v>
      </c>
      <c r="D43" s="750" t="s">
        <v>570</v>
      </c>
      <c r="E43" s="751">
        <v>50113001</v>
      </c>
      <c r="F43" s="750" t="s">
        <v>586</v>
      </c>
      <c r="G43" s="749" t="s">
        <v>587</v>
      </c>
      <c r="H43" s="749">
        <v>229191</v>
      </c>
      <c r="I43" s="749">
        <v>229191</v>
      </c>
      <c r="J43" s="749" t="s">
        <v>653</v>
      </c>
      <c r="K43" s="749" t="s">
        <v>654</v>
      </c>
      <c r="L43" s="752">
        <v>144.43000000000004</v>
      </c>
      <c r="M43" s="752">
        <v>1</v>
      </c>
      <c r="N43" s="753">
        <v>144.43000000000004</v>
      </c>
    </row>
    <row r="44" spans="1:14" ht="14.4" customHeight="1" x14ac:dyDescent="0.3">
      <c r="A44" s="747" t="s">
        <v>555</v>
      </c>
      <c r="B44" s="748" t="s">
        <v>556</v>
      </c>
      <c r="C44" s="749" t="s">
        <v>569</v>
      </c>
      <c r="D44" s="750" t="s">
        <v>570</v>
      </c>
      <c r="E44" s="751">
        <v>50113001</v>
      </c>
      <c r="F44" s="750" t="s">
        <v>586</v>
      </c>
      <c r="G44" s="749" t="s">
        <v>587</v>
      </c>
      <c r="H44" s="749">
        <v>992047</v>
      </c>
      <c r="I44" s="749">
        <v>0</v>
      </c>
      <c r="J44" s="749" t="s">
        <v>655</v>
      </c>
      <c r="K44" s="749" t="s">
        <v>557</v>
      </c>
      <c r="L44" s="752">
        <v>158.86000000000001</v>
      </c>
      <c r="M44" s="752">
        <v>10</v>
      </c>
      <c r="N44" s="753">
        <v>1588.6000000000001</v>
      </c>
    </row>
    <row r="45" spans="1:14" ht="14.4" customHeight="1" x14ac:dyDescent="0.3">
      <c r="A45" s="747" t="s">
        <v>555</v>
      </c>
      <c r="B45" s="748" t="s">
        <v>556</v>
      </c>
      <c r="C45" s="749" t="s">
        <v>569</v>
      </c>
      <c r="D45" s="750" t="s">
        <v>570</v>
      </c>
      <c r="E45" s="751">
        <v>50113001</v>
      </c>
      <c r="F45" s="750" t="s">
        <v>586</v>
      </c>
      <c r="G45" s="749" t="s">
        <v>587</v>
      </c>
      <c r="H45" s="749">
        <v>447</v>
      </c>
      <c r="I45" s="749">
        <v>447</v>
      </c>
      <c r="J45" s="749" t="s">
        <v>656</v>
      </c>
      <c r="K45" s="749" t="s">
        <v>657</v>
      </c>
      <c r="L45" s="752">
        <v>178.47999999999996</v>
      </c>
      <c r="M45" s="752">
        <v>1</v>
      </c>
      <c r="N45" s="753">
        <v>178.47999999999996</v>
      </c>
    </row>
    <row r="46" spans="1:14" ht="14.4" customHeight="1" x14ac:dyDescent="0.3">
      <c r="A46" s="747" t="s">
        <v>555</v>
      </c>
      <c r="B46" s="748" t="s">
        <v>556</v>
      </c>
      <c r="C46" s="749" t="s">
        <v>569</v>
      </c>
      <c r="D46" s="750" t="s">
        <v>570</v>
      </c>
      <c r="E46" s="751">
        <v>50113001</v>
      </c>
      <c r="F46" s="750" t="s">
        <v>586</v>
      </c>
      <c r="G46" s="749" t="s">
        <v>590</v>
      </c>
      <c r="H46" s="749">
        <v>169189</v>
      </c>
      <c r="I46" s="749">
        <v>69189</v>
      </c>
      <c r="J46" s="749" t="s">
        <v>658</v>
      </c>
      <c r="K46" s="749" t="s">
        <v>659</v>
      </c>
      <c r="L46" s="752">
        <v>61.109999999999978</v>
      </c>
      <c r="M46" s="752">
        <v>1</v>
      </c>
      <c r="N46" s="753">
        <v>61.109999999999978</v>
      </c>
    </row>
    <row r="47" spans="1:14" ht="14.4" customHeight="1" x14ac:dyDescent="0.3">
      <c r="A47" s="747" t="s">
        <v>555</v>
      </c>
      <c r="B47" s="748" t="s">
        <v>556</v>
      </c>
      <c r="C47" s="749" t="s">
        <v>569</v>
      </c>
      <c r="D47" s="750" t="s">
        <v>570</v>
      </c>
      <c r="E47" s="751">
        <v>50113001</v>
      </c>
      <c r="F47" s="750" t="s">
        <v>586</v>
      </c>
      <c r="G47" s="749" t="s">
        <v>590</v>
      </c>
      <c r="H47" s="749">
        <v>146692</v>
      </c>
      <c r="I47" s="749">
        <v>46692</v>
      </c>
      <c r="J47" s="749" t="s">
        <v>660</v>
      </c>
      <c r="K47" s="749" t="s">
        <v>661</v>
      </c>
      <c r="L47" s="752">
        <v>77.75</v>
      </c>
      <c r="M47" s="752">
        <v>1</v>
      </c>
      <c r="N47" s="753">
        <v>77.75</v>
      </c>
    </row>
    <row r="48" spans="1:14" ht="14.4" customHeight="1" x14ac:dyDescent="0.3">
      <c r="A48" s="747" t="s">
        <v>555</v>
      </c>
      <c r="B48" s="748" t="s">
        <v>556</v>
      </c>
      <c r="C48" s="749" t="s">
        <v>569</v>
      </c>
      <c r="D48" s="750" t="s">
        <v>570</v>
      </c>
      <c r="E48" s="751">
        <v>50113001</v>
      </c>
      <c r="F48" s="750" t="s">
        <v>586</v>
      </c>
      <c r="G48" s="749" t="s">
        <v>587</v>
      </c>
      <c r="H48" s="749">
        <v>149990</v>
      </c>
      <c r="I48" s="749">
        <v>49990</v>
      </c>
      <c r="J48" s="749" t="s">
        <v>662</v>
      </c>
      <c r="K48" s="749" t="s">
        <v>663</v>
      </c>
      <c r="L48" s="752">
        <v>121.77000000000001</v>
      </c>
      <c r="M48" s="752">
        <v>4</v>
      </c>
      <c r="N48" s="753">
        <v>487.08000000000004</v>
      </c>
    </row>
    <row r="49" spans="1:14" ht="14.4" customHeight="1" x14ac:dyDescent="0.3">
      <c r="A49" s="747" t="s">
        <v>555</v>
      </c>
      <c r="B49" s="748" t="s">
        <v>556</v>
      </c>
      <c r="C49" s="749" t="s">
        <v>569</v>
      </c>
      <c r="D49" s="750" t="s">
        <v>570</v>
      </c>
      <c r="E49" s="751">
        <v>50113001</v>
      </c>
      <c r="F49" s="750" t="s">
        <v>586</v>
      </c>
      <c r="G49" s="749" t="s">
        <v>587</v>
      </c>
      <c r="H49" s="749">
        <v>847477</v>
      </c>
      <c r="I49" s="749">
        <v>151436</v>
      </c>
      <c r="J49" s="749" t="s">
        <v>664</v>
      </c>
      <c r="K49" s="749" t="s">
        <v>665</v>
      </c>
      <c r="L49" s="752">
        <v>531</v>
      </c>
      <c r="M49" s="752">
        <v>1</v>
      </c>
      <c r="N49" s="753">
        <v>531</v>
      </c>
    </row>
    <row r="50" spans="1:14" ht="14.4" customHeight="1" x14ac:dyDescent="0.3">
      <c r="A50" s="747" t="s">
        <v>555</v>
      </c>
      <c r="B50" s="748" t="s">
        <v>556</v>
      </c>
      <c r="C50" s="749" t="s">
        <v>569</v>
      </c>
      <c r="D50" s="750" t="s">
        <v>570</v>
      </c>
      <c r="E50" s="751">
        <v>50113001</v>
      </c>
      <c r="F50" s="750" t="s">
        <v>586</v>
      </c>
      <c r="G50" s="749" t="s">
        <v>590</v>
      </c>
      <c r="H50" s="749">
        <v>213494</v>
      </c>
      <c r="I50" s="749">
        <v>213494</v>
      </c>
      <c r="J50" s="749" t="s">
        <v>666</v>
      </c>
      <c r="K50" s="749" t="s">
        <v>667</v>
      </c>
      <c r="L50" s="752">
        <v>408.94999999999993</v>
      </c>
      <c r="M50" s="752">
        <v>9</v>
      </c>
      <c r="N50" s="753">
        <v>3680.5499999999993</v>
      </c>
    </row>
    <row r="51" spans="1:14" ht="14.4" customHeight="1" x14ac:dyDescent="0.3">
      <c r="A51" s="747" t="s">
        <v>555</v>
      </c>
      <c r="B51" s="748" t="s">
        <v>556</v>
      </c>
      <c r="C51" s="749" t="s">
        <v>569</v>
      </c>
      <c r="D51" s="750" t="s">
        <v>570</v>
      </c>
      <c r="E51" s="751">
        <v>50113001</v>
      </c>
      <c r="F51" s="750" t="s">
        <v>586</v>
      </c>
      <c r="G51" s="749" t="s">
        <v>590</v>
      </c>
      <c r="H51" s="749">
        <v>213489</v>
      </c>
      <c r="I51" s="749">
        <v>213489</v>
      </c>
      <c r="J51" s="749" t="s">
        <v>666</v>
      </c>
      <c r="K51" s="749" t="s">
        <v>668</v>
      </c>
      <c r="L51" s="752">
        <v>630.66</v>
      </c>
      <c r="M51" s="752">
        <v>5</v>
      </c>
      <c r="N51" s="753">
        <v>3153.2999999999997</v>
      </c>
    </row>
    <row r="52" spans="1:14" ht="14.4" customHeight="1" x14ac:dyDescent="0.3">
      <c r="A52" s="747" t="s">
        <v>555</v>
      </c>
      <c r="B52" s="748" t="s">
        <v>556</v>
      </c>
      <c r="C52" s="749" t="s">
        <v>569</v>
      </c>
      <c r="D52" s="750" t="s">
        <v>570</v>
      </c>
      <c r="E52" s="751">
        <v>50113001</v>
      </c>
      <c r="F52" s="750" t="s">
        <v>586</v>
      </c>
      <c r="G52" s="749" t="s">
        <v>590</v>
      </c>
      <c r="H52" s="749">
        <v>213487</v>
      </c>
      <c r="I52" s="749">
        <v>213487</v>
      </c>
      <c r="J52" s="749" t="s">
        <v>666</v>
      </c>
      <c r="K52" s="749" t="s">
        <v>669</v>
      </c>
      <c r="L52" s="752">
        <v>271.84999999999997</v>
      </c>
      <c r="M52" s="752">
        <v>8</v>
      </c>
      <c r="N52" s="753">
        <v>2174.7999999999997</v>
      </c>
    </row>
    <row r="53" spans="1:14" ht="14.4" customHeight="1" x14ac:dyDescent="0.3">
      <c r="A53" s="747" t="s">
        <v>555</v>
      </c>
      <c r="B53" s="748" t="s">
        <v>556</v>
      </c>
      <c r="C53" s="749" t="s">
        <v>569</v>
      </c>
      <c r="D53" s="750" t="s">
        <v>570</v>
      </c>
      <c r="E53" s="751">
        <v>50113001</v>
      </c>
      <c r="F53" s="750" t="s">
        <v>586</v>
      </c>
      <c r="G53" s="749" t="s">
        <v>590</v>
      </c>
      <c r="H53" s="749">
        <v>156804</v>
      </c>
      <c r="I53" s="749">
        <v>56804</v>
      </c>
      <c r="J53" s="749" t="s">
        <v>670</v>
      </c>
      <c r="K53" s="749" t="s">
        <v>671</v>
      </c>
      <c r="L53" s="752">
        <v>31.65</v>
      </c>
      <c r="M53" s="752">
        <v>2</v>
      </c>
      <c r="N53" s="753">
        <v>63.3</v>
      </c>
    </row>
    <row r="54" spans="1:14" ht="14.4" customHeight="1" x14ac:dyDescent="0.3">
      <c r="A54" s="747" t="s">
        <v>555</v>
      </c>
      <c r="B54" s="748" t="s">
        <v>556</v>
      </c>
      <c r="C54" s="749" t="s">
        <v>569</v>
      </c>
      <c r="D54" s="750" t="s">
        <v>570</v>
      </c>
      <c r="E54" s="751">
        <v>50113001</v>
      </c>
      <c r="F54" s="750" t="s">
        <v>586</v>
      </c>
      <c r="G54" s="749" t="s">
        <v>590</v>
      </c>
      <c r="H54" s="749">
        <v>214036</v>
      </c>
      <c r="I54" s="749">
        <v>214036</v>
      </c>
      <c r="J54" s="749" t="s">
        <v>672</v>
      </c>
      <c r="K54" s="749" t="s">
        <v>673</v>
      </c>
      <c r="L54" s="752">
        <v>40.39</v>
      </c>
      <c r="M54" s="752">
        <v>1</v>
      </c>
      <c r="N54" s="753">
        <v>40.39</v>
      </c>
    </row>
    <row r="55" spans="1:14" ht="14.4" customHeight="1" x14ac:dyDescent="0.3">
      <c r="A55" s="747" t="s">
        <v>555</v>
      </c>
      <c r="B55" s="748" t="s">
        <v>556</v>
      </c>
      <c r="C55" s="749" t="s">
        <v>569</v>
      </c>
      <c r="D55" s="750" t="s">
        <v>570</v>
      </c>
      <c r="E55" s="751">
        <v>50113001</v>
      </c>
      <c r="F55" s="750" t="s">
        <v>586</v>
      </c>
      <c r="G55" s="749" t="s">
        <v>587</v>
      </c>
      <c r="H55" s="749">
        <v>31915</v>
      </c>
      <c r="I55" s="749">
        <v>31915</v>
      </c>
      <c r="J55" s="749" t="s">
        <v>674</v>
      </c>
      <c r="K55" s="749" t="s">
        <v>675</v>
      </c>
      <c r="L55" s="752">
        <v>173.69</v>
      </c>
      <c r="M55" s="752">
        <v>4</v>
      </c>
      <c r="N55" s="753">
        <v>694.76</v>
      </c>
    </row>
    <row r="56" spans="1:14" ht="14.4" customHeight="1" x14ac:dyDescent="0.3">
      <c r="A56" s="747" t="s">
        <v>555</v>
      </c>
      <c r="B56" s="748" t="s">
        <v>556</v>
      </c>
      <c r="C56" s="749" t="s">
        <v>569</v>
      </c>
      <c r="D56" s="750" t="s">
        <v>570</v>
      </c>
      <c r="E56" s="751">
        <v>50113001</v>
      </c>
      <c r="F56" s="750" t="s">
        <v>586</v>
      </c>
      <c r="G56" s="749" t="s">
        <v>587</v>
      </c>
      <c r="H56" s="749">
        <v>47244</v>
      </c>
      <c r="I56" s="749">
        <v>47244</v>
      </c>
      <c r="J56" s="749" t="s">
        <v>676</v>
      </c>
      <c r="K56" s="749" t="s">
        <v>675</v>
      </c>
      <c r="L56" s="752">
        <v>143</v>
      </c>
      <c r="M56" s="752">
        <v>2</v>
      </c>
      <c r="N56" s="753">
        <v>286</v>
      </c>
    </row>
    <row r="57" spans="1:14" ht="14.4" customHeight="1" x14ac:dyDescent="0.3">
      <c r="A57" s="747" t="s">
        <v>555</v>
      </c>
      <c r="B57" s="748" t="s">
        <v>556</v>
      </c>
      <c r="C57" s="749" t="s">
        <v>569</v>
      </c>
      <c r="D57" s="750" t="s">
        <v>570</v>
      </c>
      <c r="E57" s="751">
        <v>50113001</v>
      </c>
      <c r="F57" s="750" t="s">
        <v>586</v>
      </c>
      <c r="G57" s="749" t="s">
        <v>587</v>
      </c>
      <c r="H57" s="749">
        <v>102537</v>
      </c>
      <c r="I57" s="749">
        <v>2537</v>
      </c>
      <c r="J57" s="749" t="s">
        <v>677</v>
      </c>
      <c r="K57" s="749" t="s">
        <v>678</v>
      </c>
      <c r="L57" s="752">
        <v>38.349999999999994</v>
      </c>
      <c r="M57" s="752">
        <v>1</v>
      </c>
      <c r="N57" s="753">
        <v>38.349999999999994</v>
      </c>
    </row>
    <row r="58" spans="1:14" ht="14.4" customHeight="1" x14ac:dyDescent="0.3">
      <c r="A58" s="747" t="s">
        <v>555</v>
      </c>
      <c r="B58" s="748" t="s">
        <v>556</v>
      </c>
      <c r="C58" s="749" t="s">
        <v>569</v>
      </c>
      <c r="D58" s="750" t="s">
        <v>570</v>
      </c>
      <c r="E58" s="751">
        <v>50113001</v>
      </c>
      <c r="F58" s="750" t="s">
        <v>586</v>
      </c>
      <c r="G58" s="749" t="s">
        <v>587</v>
      </c>
      <c r="H58" s="749">
        <v>125366</v>
      </c>
      <c r="I58" s="749">
        <v>25366</v>
      </c>
      <c r="J58" s="749" t="s">
        <v>679</v>
      </c>
      <c r="K58" s="749" t="s">
        <v>680</v>
      </c>
      <c r="L58" s="752">
        <v>72</v>
      </c>
      <c r="M58" s="752">
        <v>2</v>
      </c>
      <c r="N58" s="753">
        <v>144</v>
      </c>
    </row>
    <row r="59" spans="1:14" ht="14.4" customHeight="1" x14ac:dyDescent="0.3">
      <c r="A59" s="747" t="s">
        <v>555</v>
      </c>
      <c r="B59" s="748" t="s">
        <v>556</v>
      </c>
      <c r="C59" s="749" t="s">
        <v>569</v>
      </c>
      <c r="D59" s="750" t="s">
        <v>570</v>
      </c>
      <c r="E59" s="751">
        <v>50113001</v>
      </c>
      <c r="F59" s="750" t="s">
        <v>586</v>
      </c>
      <c r="G59" s="749" t="s">
        <v>587</v>
      </c>
      <c r="H59" s="749">
        <v>193746</v>
      </c>
      <c r="I59" s="749">
        <v>93746</v>
      </c>
      <c r="J59" s="749" t="s">
        <v>681</v>
      </c>
      <c r="K59" s="749" t="s">
        <v>682</v>
      </c>
      <c r="L59" s="752">
        <v>366.22000000000014</v>
      </c>
      <c r="M59" s="752">
        <v>5</v>
      </c>
      <c r="N59" s="753">
        <v>1831.1000000000006</v>
      </c>
    </row>
    <row r="60" spans="1:14" ht="14.4" customHeight="1" x14ac:dyDescent="0.3">
      <c r="A60" s="747" t="s">
        <v>555</v>
      </c>
      <c r="B60" s="748" t="s">
        <v>556</v>
      </c>
      <c r="C60" s="749" t="s">
        <v>569</v>
      </c>
      <c r="D60" s="750" t="s">
        <v>570</v>
      </c>
      <c r="E60" s="751">
        <v>50113001</v>
      </c>
      <c r="F60" s="750" t="s">
        <v>586</v>
      </c>
      <c r="G60" s="749" t="s">
        <v>590</v>
      </c>
      <c r="H60" s="749">
        <v>100308</v>
      </c>
      <c r="I60" s="749">
        <v>100308</v>
      </c>
      <c r="J60" s="749" t="s">
        <v>683</v>
      </c>
      <c r="K60" s="749" t="s">
        <v>684</v>
      </c>
      <c r="L60" s="752">
        <v>39.340000000000003</v>
      </c>
      <c r="M60" s="752">
        <v>5</v>
      </c>
      <c r="N60" s="753">
        <v>196.70000000000002</v>
      </c>
    </row>
    <row r="61" spans="1:14" ht="14.4" customHeight="1" x14ac:dyDescent="0.3">
      <c r="A61" s="747" t="s">
        <v>555</v>
      </c>
      <c r="B61" s="748" t="s">
        <v>556</v>
      </c>
      <c r="C61" s="749" t="s">
        <v>569</v>
      </c>
      <c r="D61" s="750" t="s">
        <v>570</v>
      </c>
      <c r="E61" s="751">
        <v>50113001</v>
      </c>
      <c r="F61" s="750" t="s">
        <v>586</v>
      </c>
      <c r="G61" s="749" t="s">
        <v>587</v>
      </c>
      <c r="H61" s="749">
        <v>51383</v>
      </c>
      <c r="I61" s="749">
        <v>51383</v>
      </c>
      <c r="J61" s="749" t="s">
        <v>685</v>
      </c>
      <c r="K61" s="749" t="s">
        <v>686</v>
      </c>
      <c r="L61" s="752">
        <v>93.5</v>
      </c>
      <c r="M61" s="752">
        <v>9</v>
      </c>
      <c r="N61" s="753">
        <v>841.5</v>
      </c>
    </row>
    <row r="62" spans="1:14" ht="14.4" customHeight="1" x14ac:dyDescent="0.3">
      <c r="A62" s="747" t="s">
        <v>555</v>
      </c>
      <c r="B62" s="748" t="s">
        <v>556</v>
      </c>
      <c r="C62" s="749" t="s">
        <v>569</v>
      </c>
      <c r="D62" s="750" t="s">
        <v>570</v>
      </c>
      <c r="E62" s="751">
        <v>50113001</v>
      </c>
      <c r="F62" s="750" t="s">
        <v>586</v>
      </c>
      <c r="G62" s="749" t="s">
        <v>587</v>
      </c>
      <c r="H62" s="749">
        <v>51366</v>
      </c>
      <c r="I62" s="749">
        <v>51366</v>
      </c>
      <c r="J62" s="749" t="s">
        <v>685</v>
      </c>
      <c r="K62" s="749" t="s">
        <v>687</v>
      </c>
      <c r="L62" s="752">
        <v>171.60000000000002</v>
      </c>
      <c r="M62" s="752">
        <v>38</v>
      </c>
      <c r="N62" s="753">
        <v>6520.8000000000011</v>
      </c>
    </row>
    <row r="63" spans="1:14" ht="14.4" customHeight="1" x14ac:dyDescent="0.3">
      <c r="A63" s="747" t="s">
        <v>555</v>
      </c>
      <c r="B63" s="748" t="s">
        <v>556</v>
      </c>
      <c r="C63" s="749" t="s">
        <v>569</v>
      </c>
      <c r="D63" s="750" t="s">
        <v>570</v>
      </c>
      <c r="E63" s="751">
        <v>50113001</v>
      </c>
      <c r="F63" s="750" t="s">
        <v>586</v>
      </c>
      <c r="G63" s="749" t="s">
        <v>587</v>
      </c>
      <c r="H63" s="749">
        <v>187660</v>
      </c>
      <c r="I63" s="749">
        <v>187660</v>
      </c>
      <c r="J63" s="749" t="s">
        <v>685</v>
      </c>
      <c r="K63" s="749" t="s">
        <v>688</v>
      </c>
      <c r="L63" s="752">
        <v>577.83000000000015</v>
      </c>
      <c r="M63" s="752">
        <v>2</v>
      </c>
      <c r="N63" s="753">
        <v>1155.6600000000003</v>
      </c>
    </row>
    <row r="64" spans="1:14" ht="14.4" customHeight="1" x14ac:dyDescent="0.3">
      <c r="A64" s="747" t="s">
        <v>555</v>
      </c>
      <c r="B64" s="748" t="s">
        <v>556</v>
      </c>
      <c r="C64" s="749" t="s">
        <v>569</v>
      </c>
      <c r="D64" s="750" t="s">
        <v>570</v>
      </c>
      <c r="E64" s="751">
        <v>50113001</v>
      </c>
      <c r="F64" s="750" t="s">
        <v>586</v>
      </c>
      <c r="G64" s="749" t="s">
        <v>587</v>
      </c>
      <c r="H64" s="749">
        <v>51384</v>
      </c>
      <c r="I64" s="749">
        <v>51384</v>
      </c>
      <c r="J64" s="749" t="s">
        <v>685</v>
      </c>
      <c r="K64" s="749" t="s">
        <v>689</v>
      </c>
      <c r="L64" s="752">
        <v>192.5</v>
      </c>
      <c r="M64" s="752">
        <v>0.1</v>
      </c>
      <c r="N64" s="753">
        <v>19.25</v>
      </c>
    </row>
    <row r="65" spans="1:14" ht="14.4" customHeight="1" x14ac:dyDescent="0.3">
      <c r="A65" s="747" t="s">
        <v>555</v>
      </c>
      <c r="B65" s="748" t="s">
        <v>556</v>
      </c>
      <c r="C65" s="749" t="s">
        <v>569</v>
      </c>
      <c r="D65" s="750" t="s">
        <v>570</v>
      </c>
      <c r="E65" s="751">
        <v>50113001</v>
      </c>
      <c r="F65" s="750" t="s">
        <v>586</v>
      </c>
      <c r="G65" s="749" t="s">
        <v>587</v>
      </c>
      <c r="H65" s="749">
        <v>111063</v>
      </c>
      <c r="I65" s="749">
        <v>11063</v>
      </c>
      <c r="J65" s="749" t="s">
        <v>690</v>
      </c>
      <c r="K65" s="749" t="s">
        <v>691</v>
      </c>
      <c r="L65" s="752">
        <v>74.37</v>
      </c>
      <c r="M65" s="752">
        <v>1</v>
      </c>
      <c r="N65" s="753">
        <v>74.37</v>
      </c>
    </row>
    <row r="66" spans="1:14" ht="14.4" customHeight="1" x14ac:dyDescent="0.3">
      <c r="A66" s="747" t="s">
        <v>555</v>
      </c>
      <c r="B66" s="748" t="s">
        <v>556</v>
      </c>
      <c r="C66" s="749" t="s">
        <v>569</v>
      </c>
      <c r="D66" s="750" t="s">
        <v>570</v>
      </c>
      <c r="E66" s="751">
        <v>50113001</v>
      </c>
      <c r="F66" s="750" t="s">
        <v>586</v>
      </c>
      <c r="G66" s="749" t="s">
        <v>587</v>
      </c>
      <c r="H66" s="749">
        <v>207900</v>
      </c>
      <c r="I66" s="749">
        <v>207900</v>
      </c>
      <c r="J66" s="749" t="s">
        <v>690</v>
      </c>
      <c r="K66" s="749" t="s">
        <v>691</v>
      </c>
      <c r="L66" s="752">
        <v>85.719999999999985</v>
      </c>
      <c r="M66" s="752">
        <v>1</v>
      </c>
      <c r="N66" s="753">
        <v>85.719999999999985</v>
      </c>
    </row>
    <row r="67" spans="1:14" ht="14.4" customHeight="1" x14ac:dyDescent="0.3">
      <c r="A67" s="747" t="s">
        <v>555</v>
      </c>
      <c r="B67" s="748" t="s">
        <v>556</v>
      </c>
      <c r="C67" s="749" t="s">
        <v>569</v>
      </c>
      <c r="D67" s="750" t="s">
        <v>570</v>
      </c>
      <c r="E67" s="751">
        <v>50113001</v>
      </c>
      <c r="F67" s="750" t="s">
        <v>586</v>
      </c>
      <c r="G67" s="749" t="s">
        <v>587</v>
      </c>
      <c r="H67" s="749">
        <v>208988</v>
      </c>
      <c r="I67" s="749">
        <v>208988</v>
      </c>
      <c r="J67" s="749" t="s">
        <v>692</v>
      </c>
      <c r="K67" s="749" t="s">
        <v>693</v>
      </c>
      <c r="L67" s="752">
        <v>539</v>
      </c>
      <c r="M67" s="752">
        <v>1</v>
      </c>
      <c r="N67" s="753">
        <v>539</v>
      </c>
    </row>
    <row r="68" spans="1:14" ht="14.4" customHeight="1" x14ac:dyDescent="0.3">
      <c r="A68" s="747" t="s">
        <v>555</v>
      </c>
      <c r="B68" s="748" t="s">
        <v>556</v>
      </c>
      <c r="C68" s="749" t="s">
        <v>569</v>
      </c>
      <c r="D68" s="750" t="s">
        <v>570</v>
      </c>
      <c r="E68" s="751">
        <v>50113001</v>
      </c>
      <c r="F68" s="750" t="s">
        <v>586</v>
      </c>
      <c r="G68" s="749" t="s">
        <v>587</v>
      </c>
      <c r="H68" s="749">
        <v>213080</v>
      </c>
      <c r="I68" s="749">
        <v>213080</v>
      </c>
      <c r="J68" s="749" t="s">
        <v>694</v>
      </c>
      <c r="K68" s="749" t="s">
        <v>695</v>
      </c>
      <c r="L68" s="752">
        <v>132.31999999999996</v>
      </c>
      <c r="M68" s="752">
        <v>2</v>
      </c>
      <c r="N68" s="753">
        <v>264.63999999999993</v>
      </c>
    </row>
    <row r="69" spans="1:14" ht="14.4" customHeight="1" x14ac:dyDescent="0.3">
      <c r="A69" s="747" t="s">
        <v>555</v>
      </c>
      <c r="B69" s="748" t="s">
        <v>556</v>
      </c>
      <c r="C69" s="749" t="s">
        <v>569</v>
      </c>
      <c r="D69" s="750" t="s">
        <v>570</v>
      </c>
      <c r="E69" s="751">
        <v>50113001</v>
      </c>
      <c r="F69" s="750" t="s">
        <v>586</v>
      </c>
      <c r="G69" s="749" t="s">
        <v>587</v>
      </c>
      <c r="H69" s="749">
        <v>191877</v>
      </c>
      <c r="I69" s="749">
        <v>191877</v>
      </c>
      <c r="J69" s="749" t="s">
        <v>696</v>
      </c>
      <c r="K69" s="749" t="s">
        <v>697</v>
      </c>
      <c r="L69" s="752">
        <v>46.66</v>
      </c>
      <c r="M69" s="752">
        <v>1</v>
      </c>
      <c r="N69" s="753">
        <v>46.66</v>
      </c>
    </row>
    <row r="70" spans="1:14" ht="14.4" customHeight="1" x14ac:dyDescent="0.3">
      <c r="A70" s="747" t="s">
        <v>555</v>
      </c>
      <c r="B70" s="748" t="s">
        <v>556</v>
      </c>
      <c r="C70" s="749" t="s">
        <v>569</v>
      </c>
      <c r="D70" s="750" t="s">
        <v>570</v>
      </c>
      <c r="E70" s="751">
        <v>50113001</v>
      </c>
      <c r="F70" s="750" t="s">
        <v>586</v>
      </c>
      <c r="G70" s="749" t="s">
        <v>587</v>
      </c>
      <c r="H70" s="749">
        <v>208466</v>
      </c>
      <c r="I70" s="749">
        <v>208466</v>
      </c>
      <c r="J70" s="749" t="s">
        <v>698</v>
      </c>
      <c r="K70" s="749" t="s">
        <v>699</v>
      </c>
      <c r="L70" s="752">
        <v>792.77</v>
      </c>
      <c r="M70" s="752">
        <v>1</v>
      </c>
      <c r="N70" s="753">
        <v>792.77</v>
      </c>
    </row>
    <row r="71" spans="1:14" ht="14.4" customHeight="1" x14ac:dyDescent="0.3">
      <c r="A71" s="747" t="s">
        <v>555</v>
      </c>
      <c r="B71" s="748" t="s">
        <v>556</v>
      </c>
      <c r="C71" s="749" t="s">
        <v>569</v>
      </c>
      <c r="D71" s="750" t="s">
        <v>570</v>
      </c>
      <c r="E71" s="751">
        <v>50113001</v>
      </c>
      <c r="F71" s="750" t="s">
        <v>586</v>
      </c>
      <c r="G71" s="749" t="s">
        <v>587</v>
      </c>
      <c r="H71" s="749">
        <v>394712</v>
      </c>
      <c r="I71" s="749">
        <v>0</v>
      </c>
      <c r="J71" s="749" t="s">
        <v>700</v>
      </c>
      <c r="K71" s="749" t="s">
        <v>701</v>
      </c>
      <c r="L71" s="752">
        <v>28.75</v>
      </c>
      <c r="M71" s="752">
        <v>108</v>
      </c>
      <c r="N71" s="753">
        <v>3105</v>
      </c>
    </row>
    <row r="72" spans="1:14" ht="14.4" customHeight="1" x14ac:dyDescent="0.3">
      <c r="A72" s="747" t="s">
        <v>555</v>
      </c>
      <c r="B72" s="748" t="s">
        <v>556</v>
      </c>
      <c r="C72" s="749" t="s">
        <v>569</v>
      </c>
      <c r="D72" s="750" t="s">
        <v>570</v>
      </c>
      <c r="E72" s="751">
        <v>50113001</v>
      </c>
      <c r="F72" s="750" t="s">
        <v>586</v>
      </c>
      <c r="G72" s="749" t="s">
        <v>587</v>
      </c>
      <c r="H72" s="749">
        <v>900881</v>
      </c>
      <c r="I72" s="749">
        <v>0</v>
      </c>
      <c r="J72" s="749" t="s">
        <v>702</v>
      </c>
      <c r="K72" s="749" t="s">
        <v>557</v>
      </c>
      <c r="L72" s="752">
        <v>149.72304540358999</v>
      </c>
      <c r="M72" s="752">
        <v>1</v>
      </c>
      <c r="N72" s="753">
        <v>149.72304540358999</v>
      </c>
    </row>
    <row r="73" spans="1:14" ht="14.4" customHeight="1" x14ac:dyDescent="0.3">
      <c r="A73" s="747" t="s">
        <v>555</v>
      </c>
      <c r="B73" s="748" t="s">
        <v>556</v>
      </c>
      <c r="C73" s="749" t="s">
        <v>569</v>
      </c>
      <c r="D73" s="750" t="s">
        <v>570</v>
      </c>
      <c r="E73" s="751">
        <v>50113001</v>
      </c>
      <c r="F73" s="750" t="s">
        <v>586</v>
      </c>
      <c r="G73" s="749" t="s">
        <v>587</v>
      </c>
      <c r="H73" s="749">
        <v>501066</v>
      </c>
      <c r="I73" s="749">
        <v>0</v>
      </c>
      <c r="J73" s="749" t="s">
        <v>703</v>
      </c>
      <c r="K73" s="749" t="s">
        <v>704</v>
      </c>
      <c r="L73" s="752">
        <v>658.53295335600887</v>
      </c>
      <c r="M73" s="752">
        <v>2</v>
      </c>
      <c r="N73" s="753">
        <v>1317.0659067120177</v>
      </c>
    </row>
    <row r="74" spans="1:14" ht="14.4" customHeight="1" x14ac:dyDescent="0.3">
      <c r="A74" s="747" t="s">
        <v>555</v>
      </c>
      <c r="B74" s="748" t="s">
        <v>556</v>
      </c>
      <c r="C74" s="749" t="s">
        <v>569</v>
      </c>
      <c r="D74" s="750" t="s">
        <v>570</v>
      </c>
      <c r="E74" s="751">
        <v>50113001</v>
      </c>
      <c r="F74" s="750" t="s">
        <v>586</v>
      </c>
      <c r="G74" s="749" t="s">
        <v>587</v>
      </c>
      <c r="H74" s="749">
        <v>920376</v>
      </c>
      <c r="I74" s="749">
        <v>0</v>
      </c>
      <c r="J74" s="749" t="s">
        <v>705</v>
      </c>
      <c r="K74" s="749" t="s">
        <v>557</v>
      </c>
      <c r="L74" s="752">
        <v>67.624154611938749</v>
      </c>
      <c r="M74" s="752">
        <v>6</v>
      </c>
      <c r="N74" s="753">
        <v>405.74492767163247</v>
      </c>
    </row>
    <row r="75" spans="1:14" ht="14.4" customHeight="1" x14ac:dyDescent="0.3">
      <c r="A75" s="747" t="s">
        <v>555</v>
      </c>
      <c r="B75" s="748" t="s">
        <v>556</v>
      </c>
      <c r="C75" s="749" t="s">
        <v>569</v>
      </c>
      <c r="D75" s="750" t="s">
        <v>570</v>
      </c>
      <c r="E75" s="751">
        <v>50113001</v>
      </c>
      <c r="F75" s="750" t="s">
        <v>586</v>
      </c>
      <c r="G75" s="749" t="s">
        <v>587</v>
      </c>
      <c r="H75" s="749">
        <v>920378</v>
      </c>
      <c r="I75" s="749">
        <v>0</v>
      </c>
      <c r="J75" s="749" t="s">
        <v>706</v>
      </c>
      <c r="K75" s="749" t="s">
        <v>557</v>
      </c>
      <c r="L75" s="752">
        <v>85.926781429954659</v>
      </c>
      <c r="M75" s="752">
        <v>1</v>
      </c>
      <c r="N75" s="753">
        <v>85.926781429954659</v>
      </c>
    </row>
    <row r="76" spans="1:14" ht="14.4" customHeight="1" x14ac:dyDescent="0.3">
      <c r="A76" s="747" t="s">
        <v>555</v>
      </c>
      <c r="B76" s="748" t="s">
        <v>556</v>
      </c>
      <c r="C76" s="749" t="s">
        <v>569</v>
      </c>
      <c r="D76" s="750" t="s">
        <v>570</v>
      </c>
      <c r="E76" s="751">
        <v>50113001</v>
      </c>
      <c r="F76" s="750" t="s">
        <v>586</v>
      </c>
      <c r="G76" s="749" t="s">
        <v>587</v>
      </c>
      <c r="H76" s="749">
        <v>900071</v>
      </c>
      <c r="I76" s="749">
        <v>0</v>
      </c>
      <c r="J76" s="749" t="s">
        <v>707</v>
      </c>
      <c r="K76" s="749" t="s">
        <v>557</v>
      </c>
      <c r="L76" s="752">
        <v>158.89647111497629</v>
      </c>
      <c r="M76" s="752">
        <v>1</v>
      </c>
      <c r="N76" s="753">
        <v>158.89647111497629</v>
      </c>
    </row>
    <row r="77" spans="1:14" ht="14.4" customHeight="1" x14ac:dyDescent="0.3">
      <c r="A77" s="747" t="s">
        <v>555</v>
      </c>
      <c r="B77" s="748" t="s">
        <v>556</v>
      </c>
      <c r="C77" s="749" t="s">
        <v>569</v>
      </c>
      <c r="D77" s="750" t="s">
        <v>570</v>
      </c>
      <c r="E77" s="751">
        <v>50113001</v>
      </c>
      <c r="F77" s="750" t="s">
        <v>586</v>
      </c>
      <c r="G77" s="749" t="s">
        <v>587</v>
      </c>
      <c r="H77" s="749">
        <v>930095</v>
      </c>
      <c r="I77" s="749">
        <v>0</v>
      </c>
      <c r="J77" s="749" t="s">
        <v>708</v>
      </c>
      <c r="K77" s="749" t="s">
        <v>557</v>
      </c>
      <c r="L77" s="752">
        <v>47.373452663432225</v>
      </c>
      <c r="M77" s="752">
        <v>3</v>
      </c>
      <c r="N77" s="753">
        <v>142.12035799029667</v>
      </c>
    </row>
    <row r="78" spans="1:14" ht="14.4" customHeight="1" x14ac:dyDescent="0.3">
      <c r="A78" s="747" t="s">
        <v>555</v>
      </c>
      <c r="B78" s="748" t="s">
        <v>556</v>
      </c>
      <c r="C78" s="749" t="s">
        <v>569</v>
      </c>
      <c r="D78" s="750" t="s">
        <v>570</v>
      </c>
      <c r="E78" s="751">
        <v>50113001</v>
      </c>
      <c r="F78" s="750" t="s">
        <v>586</v>
      </c>
      <c r="G78" s="749" t="s">
        <v>587</v>
      </c>
      <c r="H78" s="749">
        <v>188217</v>
      </c>
      <c r="I78" s="749">
        <v>88217</v>
      </c>
      <c r="J78" s="749" t="s">
        <v>709</v>
      </c>
      <c r="K78" s="749" t="s">
        <v>710</v>
      </c>
      <c r="L78" s="752">
        <v>128.39333333333335</v>
      </c>
      <c r="M78" s="752">
        <v>3</v>
      </c>
      <c r="N78" s="753">
        <v>385.18</v>
      </c>
    </row>
    <row r="79" spans="1:14" ht="14.4" customHeight="1" x14ac:dyDescent="0.3">
      <c r="A79" s="747" t="s">
        <v>555</v>
      </c>
      <c r="B79" s="748" t="s">
        <v>556</v>
      </c>
      <c r="C79" s="749" t="s">
        <v>569</v>
      </c>
      <c r="D79" s="750" t="s">
        <v>570</v>
      </c>
      <c r="E79" s="751">
        <v>50113001</v>
      </c>
      <c r="F79" s="750" t="s">
        <v>586</v>
      </c>
      <c r="G79" s="749" t="s">
        <v>587</v>
      </c>
      <c r="H79" s="749">
        <v>188219</v>
      </c>
      <c r="I79" s="749">
        <v>88219</v>
      </c>
      <c r="J79" s="749" t="s">
        <v>711</v>
      </c>
      <c r="K79" s="749" t="s">
        <v>712</v>
      </c>
      <c r="L79" s="752">
        <v>141.44999999999996</v>
      </c>
      <c r="M79" s="752">
        <v>1</v>
      </c>
      <c r="N79" s="753">
        <v>141.44999999999996</v>
      </c>
    </row>
    <row r="80" spans="1:14" ht="14.4" customHeight="1" x14ac:dyDescent="0.3">
      <c r="A80" s="747" t="s">
        <v>555</v>
      </c>
      <c r="B80" s="748" t="s">
        <v>556</v>
      </c>
      <c r="C80" s="749" t="s">
        <v>569</v>
      </c>
      <c r="D80" s="750" t="s">
        <v>570</v>
      </c>
      <c r="E80" s="751">
        <v>50113001</v>
      </c>
      <c r="F80" s="750" t="s">
        <v>586</v>
      </c>
      <c r="G80" s="749" t="s">
        <v>587</v>
      </c>
      <c r="H80" s="749">
        <v>203092</v>
      </c>
      <c r="I80" s="749">
        <v>203092</v>
      </c>
      <c r="J80" s="749" t="s">
        <v>713</v>
      </c>
      <c r="K80" s="749" t="s">
        <v>714</v>
      </c>
      <c r="L80" s="752">
        <v>150.51000000000002</v>
      </c>
      <c r="M80" s="752">
        <v>1</v>
      </c>
      <c r="N80" s="753">
        <v>150.51000000000002</v>
      </c>
    </row>
    <row r="81" spans="1:14" ht="14.4" customHeight="1" x14ac:dyDescent="0.3">
      <c r="A81" s="747" t="s">
        <v>555</v>
      </c>
      <c r="B81" s="748" t="s">
        <v>556</v>
      </c>
      <c r="C81" s="749" t="s">
        <v>569</v>
      </c>
      <c r="D81" s="750" t="s">
        <v>570</v>
      </c>
      <c r="E81" s="751">
        <v>50113001</v>
      </c>
      <c r="F81" s="750" t="s">
        <v>586</v>
      </c>
      <c r="G81" s="749" t="s">
        <v>587</v>
      </c>
      <c r="H81" s="749">
        <v>67558</v>
      </c>
      <c r="I81" s="749">
        <v>67558</v>
      </c>
      <c r="J81" s="749" t="s">
        <v>715</v>
      </c>
      <c r="K81" s="749" t="s">
        <v>716</v>
      </c>
      <c r="L81" s="752">
        <v>42.72</v>
      </c>
      <c r="M81" s="752">
        <v>4</v>
      </c>
      <c r="N81" s="753">
        <v>170.88</v>
      </c>
    </row>
    <row r="82" spans="1:14" ht="14.4" customHeight="1" x14ac:dyDescent="0.3">
      <c r="A82" s="747" t="s">
        <v>555</v>
      </c>
      <c r="B82" s="748" t="s">
        <v>556</v>
      </c>
      <c r="C82" s="749" t="s">
        <v>569</v>
      </c>
      <c r="D82" s="750" t="s">
        <v>570</v>
      </c>
      <c r="E82" s="751">
        <v>50113001</v>
      </c>
      <c r="F82" s="750" t="s">
        <v>586</v>
      </c>
      <c r="G82" s="749" t="s">
        <v>587</v>
      </c>
      <c r="H82" s="749">
        <v>100498</v>
      </c>
      <c r="I82" s="749">
        <v>498</v>
      </c>
      <c r="J82" s="749" t="s">
        <v>717</v>
      </c>
      <c r="K82" s="749" t="s">
        <v>718</v>
      </c>
      <c r="L82" s="752">
        <v>108.75</v>
      </c>
      <c r="M82" s="752">
        <v>3</v>
      </c>
      <c r="N82" s="753">
        <v>326.25</v>
      </c>
    </row>
    <row r="83" spans="1:14" ht="14.4" customHeight="1" x14ac:dyDescent="0.3">
      <c r="A83" s="747" t="s">
        <v>555</v>
      </c>
      <c r="B83" s="748" t="s">
        <v>556</v>
      </c>
      <c r="C83" s="749" t="s">
        <v>569</v>
      </c>
      <c r="D83" s="750" t="s">
        <v>570</v>
      </c>
      <c r="E83" s="751">
        <v>50113001</v>
      </c>
      <c r="F83" s="750" t="s">
        <v>586</v>
      </c>
      <c r="G83" s="749" t="s">
        <v>587</v>
      </c>
      <c r="H83" s="749">
        <v>215978</v>
      </c>
      <c r="I83" s="749">
        <v>215978</v>
      </c>
      <c r="J83" s="749" t="s">
        <v>719</v>
      </c>
      <c r="K83" s="749" t="s">
        <v>720</v>
      </c>
      <c r="L83" s="752">
        <v>120.68000000000005</v>
      </c>
      <c r="M83" s="752">
        <v>2</v>
      </c>
      <c r="N83" s="753">
        <v>241.3600000000001</v>
      </c>
    </row>
    <row r="84" spans="1:14" ht="14.4" customHeight="1" x14ac:dyDescent="0.3">
      <c r="A84" s="747" t="s">
        <v>555</v>
      </c>
      <c r="B84" s="748" t="s">
        <v>556</v>
      </c>
      <c r="C84" s="749" t="s">
        <v>569</v>
      </c>
      <c r="D84" s="750" t="s">
        <v>570</v>
      </c>
      <c r="E84" s="751">
        <v>50113001</v>
      </c>
      <c r="F84" s="750" t="s">
        <v>586</v>
      </c>
      <c r="G84" s="749" t="s">
        <v>587</v>
      </c>
      <c r="H84" s="749">
        <v>102684</v>
      </c>
      <c r="I84" s="749">
        <v>2684</v>
      </c>
      <c r="J84" s="749" t="s">
        <v>721</v>
      </c>
      <c r="K84" s="749" t="s">
        <v>722</v>
      </c>
      <c r="L84" s="752">
        <v>108.69</v>
      </c>
      <c r="M84" s="752">
        <v>9</v>
      </c>
      <c r="N84" s="753">
        <v>978.21</v>
      </c>
    </row>
    <row r="85" spans="1:14" ht="14.4" customHeight="1" x14ac:dyDescent="0.3">
      <c r="A85" s="747" t="s">
        <v>555</v>
      </c>
      <c r="B85" s="748" t="s">
        <v>556</v>
      </c>
      <c r="C85" s="749" t="s">
        <v>569</v>
      </c>
      <c r="D85" s="750" t="s">
        <v>570</v>
      </c>
      <c r="E85" s="751">
        <v>50113001</v>
      </c>
      <c r="F85" s="750" t="s">
        <v>586</v>
      </c>
      <c r="G85" s="749" t="s">
        <v>587</v>
      </c>
      <c r="H85" s="749">
        <v>205931</v>
      </c>
      <c r="I85" s="749">
        <v>205931</v>
      </c>
      <c r="J85" s="749" t="s">
        <v>723</v>
      </c>
      <c r="K85" s="749" t="s">
        <v>724</v>
      </c>
      <c r="L85" s="752">
        <v>72.949999999999989</v>
      </c>
      <c r="M85" s="752">
        <v>4</v>
      </c>
      <c r="N85" s="753">
        <v>291.79999999999995</v>
      </c>
    </row>
    <row r="86" spans="1:14" ht="14.4" customHeight="1" x14ac:dyDescent="0.3">
      <c r="A86" s="747" t="s">
        <v>555</v>
      </c>
      <c r="B86" s="748" t="s">
        <v>556</v>
      </c>
      <c r="C86" s="749" t="s">
        <v>569</v>
      </c>
      <c r="D86" s="750" t="s">
        <v>570</v>
      </c>
      <c r="E86" s="751">
        <v>50113001</v>
      </c>
      <c r="F86" s="750" t="s">
        <v>586</v>
      </c>
      <c r="G86" s="749" t="s">
        <v>587</v>
      </c>
      <c r="H86" s="749">
        <v>142476</v>
      </c>
      <c r="I86" s="749">
        <v>42476</v>
      </c>
      <c r="J86" s="749" t="s">
        <v>725</v>
      </c>
      <c r="K86" s="749" t="s">
        <v>726</v>
      </c>
      <c r="L86" s="752">
        <v>255.00000000000006</v>
      </c>
      <c r="M86" s="752">
        <v>1</v>
      </c>
      <c r="N86" s="753">
        <v>255.00000000000006</v>
      </c>
    </row>
    <row r="87" spans="1:14" ht="14.4" customHeight="1" x14ac:dyDescent="0.3">
      <c r="A87" s="747" t="s">
        <v>555</v>
      </c>
      <c r="B87" s="748" t="s">
        <v>556</v>
      </c>
      <c r="C87" s="749" t="s">
        <v>569</v>
      </c>
      <c r="D87" s="750" t="s">
        <v>570</v>
      </c>
      <c r="E87" s="751">
        <v>50113001</v>
      </c>
      <c r="F87" s="750" t="s">
        <v>586</v>
      </c>
      <c r="G87" s="749" t="s">
        <v>587</v>
      </c>
      <c r="H87" s="749">
        <v>223159</v>
      </c>
      <c r="I87" s="749">
        <v>223159</v>
      </c>
      <c r="J87" s="749" t="s">
        <v>727</v>
      </c>
      <c r="K87" s="749" t="s">
        <v>728</v>
      </c>
      <c r="L87" s="752">
        <v>74.37</v>
      </c>
      <c r="M87" s="752">
        <v>5</v>
      </c>
      <c r="N87" s="753">
        <v>371.85</v>
      </c>
    </row>
    <row r="88" spans="1:14" ht="14.4" customHeight="1" x14ac:dyDescent="0.3">
      <c r="A88" s="747" t="s">
        <v>555</v>
      </c>
      <c r="B88" s="748" t="s">
        <v>556</v>
      </c>
      <c r="C88" s="749" t="s">
        <v>569</v>
      </c>
      <c r="D88" s="750" t="s">
        <v>570</v>
      </c>
      <c r="E88" s="751">
        <v>50113001</v>
      </c>
      <c r="F88" s="750" t="s">
        <v>586</v>
      </c>
      <c r="G88" s="749" t="s">
        <v>587</v>
      </c>
      <c r="H88" s="749">
        <v>110086</v>
      </c>
      <c r="I88" s="749">
        <v>10086</v>
      </c>
      <c r="J88" s="749" t="s">
        <v>729</v>
      </c>
      <c r="K88" s="749" t="s">
        <v>730</v>
      </c>
      <c r="L88" s="752">
        <v>1592.7999999999997</v>
      </c>
      <c r="M88" s="752">
        <v>1</v>
      </c>
      <c r="N88" s="753">
        <v>1592.7999999999997</v>
      </c>
    </row>
    <row r="89" spans="1:14" ht="14.4" customHeight="1" x14ac:dyDescent="0.3">
      <c r="A89" s="747" t="s">
        <v>555</v>
      </c>
      <c r="B89" s="748" t="s">
        <v>556</v>
      </c>
      <c r="C89" s="749" t="s">
        <v>569</v>
      </c>
      <c r="D89" s="750" t="s">
        <v>570</v>
      </c>
      <c r="E89" s="751">
        <v>50113001</v>
      </c>
      <c r="F89" s="750" t="s">
        <v>586</v>
      </c>
      <c r="G89" s="749" t="s">
        <v>590</v>
      </c>
      <c r="H89" s="749">
        <v>191788</v>
      </c>
      <c r="I89" s="749">
        <v>91788</v>
      </c>
      <c r="J89" s="749" t="s">
        <v>731</v>
      </c>
      <c r="K89" s="749" t="s">
        <v>732</v>
      </c>
      <c r="L89" s="752">
        <v>9.1199999999999992</v>
      </c>
      <c r="M89" s="752">
        <v>6</v>
      </c>
      <c r="N89" s="753">
        <v>54.719999999999992</v>
      </c>
    </row>
    <row r="90" spans="1:14" ht="14.4" customHeight="1" x14ac:dyDescent="0.3">
      <c r="A90" s="747" t="s">
        <v>555</v>
      </c>
      <c r="B90" s="748" t="s">
        <v>556</v>
      </c>
      <c r="C90" s="749" t="s">
        <v>569</v>
      </c>
      <c r="D90" s="750" t="s">
        <v>570</v>
      </c>
      <c r="E90" s="751">
        <v>50113001</v>
      </c>
      <c r="F90" s="750" t="s">
        <v>586</v>
      </c>
      <c r="G90" s="749" t="s">
        <v>587</v>
      </c>
      <c r="H90" s="749">
        <v>184398</v>
      </c>
      <c r="I90" s="749">
        <v>84398</v>
      </c>
      <c r="J90" s="749" t="s">
        <v>733</v>
      </c>
      <c r="K90" s="749" t="s">
        <v>734</v>
      </c>
      <c r="L90" s="752">
        <v>114.18</v>
      </c>
      <c r="M90" s="752">
        <v>1</v>
      </c>
      <c r="N90" s="753">
        <v>114.18</v>
      </c>
    </row>
    <row r="91" spans="1:14" ht="14.4" customHeight="1" x14ac:dyDescent="0.3">
      <c r="A91" s="747" t="s">
        <v>555</v>
      </c>
      <c r="B91" s="748" t="s">
        <v>556</v>
      </c>
      <c r="C91" s="749" t="s">
        <v>569</v>
      </c>
      <c r="D91" s="750" t="s">
        <v>570</v>
      </c>
      <c r="E91" s="751">
        <v>50113001</v>
      </c>
      <c r="F91" s="750" t="s">
        <v>586</v>
      </c>
      <c r="G91" s="749" t="s">
        <v>590</v>
      </c>
      <c r="H91" s="749">
        <v>107981</v>
      </c>
      <c r="I91" s="749">
        <v>7981</v>
      </c>
      <c r="J91" s="749" t="s">
        <v>735</v>
      </c>
      <c r="K91" s="749" t="s">
        <v>736</v>
      </c>
      <c r="L91" s="752">
        <v>50.64</v>
      </c>
      <c r="M91" s="752">
        <v>21</v>
      </c>
      <c r="N91" s="753">
        <v>1063.44</v>
      </c>
    </row>
    <row r="92" spans="1:14" ht="14.4" customHeight="1" x14ac:dyDescent="0.3">
      <c r="A92" s="747" t="s">
        <v>555</v>
      </c>
      <c r="B92" s="748" t="s">
        <v>556</v>
      </c>
      <c r="C92" s="749" t="s">
        <v>569</v>
      </c>
      <c r="D92" s="750" t="s">
        <v>570</v>
      </c>
      <c r="E92" s="751">
        <v>50113001</v>
      </c>
      <c r="F92" s="750" t="s">
        <v>586</v>
      </c>
      <c r="G92" s="749" t="s">
        <v>590</v>
      </c>
      <c r="H92" s="749">
        <v>155823</v>
      </c>
      <c r="I92" s="749">
        <v>55823</v>
      </c>
      <c r="J92" s="749" t="s">
        <v>735</v>
      </c>
      <c r="K92" s="749" t="s">
        <v>737</v>
      </c>
      <c r="L92" s="752">
        <v>34.035000000000004</v>
      </c>
      <c r="M92" s="752">
        <v>10</v>
      </c>
      <c r="N92" s="753">
        <v>340.35</v>
      </c>
    </row>
    <row r="93" spans="1:14" ht="14.4" customHeight="1" x14ac:dyDescent="0.3">
      <c r="A93" s="747" t="s">
        <v>555</v>
      </c>
      <c r="B93" s="748" t="s">
        <v>556</v>
      </c>
      <c r="C93" s="749" t="s">
        <v>569</v>
      </c>
      <c r="D93" s="750" t="s">
        <v>570</v>
      </c>
      <c r="E93" s="751">
        <v>50113001</v>
      </c>
      <c r="F93" s="750" t="s">
        <v>586</v>
      </c>
      <c r="G93" s="749" t="s">
        <v>590</v>
      </c>
      <c r="H93" s="749">
        <v>126786</v>
      </c>
      <c r="I93" s="749">
        <v>26786</v>
      </c>
      <c r="J93" s="749" t="s">
        <v>738</v>
      </c>
      <c r="K93" s="749" t="s">
        <v>739</v>
      </c>
      <c r="L93" s="752">
        <v>406.01</v>
      </c>
      <c r="M93" s="752">
        <v>1</v>
      </c>
      <c r="N93" s="753">
        <v>406.01</v>
      </c>
    </row>
    <row r="94" spans="1:14" ht="14.4" customHeight="1" x14ac:dyDescent="0.3">
      <c r="A94" s="747" t="s">
        <v>555</v>
      </c>
      <c r="B94" s="748" t="s">
        <v>556</v>
      </c>
      <c r="C94" s="749" t="s">
        <v>569</v>
      </c>
      <c r="D94" s="750" t="s">
        <v>570</v>
      </c>
      <c r="E94" s="751">
        <v>50113001</v>
      </c>
      <c r="F94" s="750" t="s">
        <v>586</v>
      </c>
      <c r="G94" s="749" t="s">
        <v>587</v>
      </c>
      <c r="H94" s="749">
        <v>162579</v>
      </c>
      <c r="I94" s="749">
        <v>162579</v>
      </c>
      <c r="J94" s="749" t="s">
        <v>740</v>
      </c>
      <c r="K94" s="749" t="s">
        <v>741</v>
      </c>
      <c r="L94" s="752">
        <v>44.88000000000001</v>
      </c>
      <c r="M94" s="752">
        <v>1</v>
      </c>
      <c r="N94" s="753">
        <v>44.88000000000001</v>
      </c>
    </row>
    <row r="95" spans="1:14" ht="14.4" customHeight="1" x14ac:dyDescent="0.3">
      <c r="A95" s="747" t="s">
        <v>555</v>
      </c>
      <c r="B95" s="748" t="s">
        <v>556</v>
      </c>
      <c r="C95" s="749" t="s">
        <v>569</v>
      </c>
      <c r="D95" s="750" t="s">
        <v>570</v>
      </c>
      <c r="E95" s="751">
        <v>50113001</v>
      </c>
      <c r="F95" s="750" t="s">
        <v>586</v>
      </c>
      <c r="G95" s="749" t="s">
        <v>587</v>
      </c>
      <c r="H95" s="749">
        <v>100874</v>
      </c>
      <c r="I95" s="749">
        <v>874</v>
      </c>
      <c r="J95" s="749" t="s">
        <v>742</v>
      </c>
      <c r="K95" s="749" t="s">
        <v>743</v>
      </c>
      <c r="L95" s="752">
        <v>55.830000000000013</v>
      </c>
      <c r="M95" s="752">
        <v>3</v>
      </c>
      <c r="N95" s="753">
        <v>167.49000000000004</v>
      </c>
    </row>
    <row r="96" spans="1:14" ht="14.4" customHeight="1" x14ac:dyDescent="0.3">
      <c r="A96" s="747" t="s">
        <v>555</v>
      </c>
      <c r="B96" s="748" t="s">
        <v>556</v>
      </c>
      <c r="C96" s="749" t="s">
        <v>569</v>
      </c>
      <c r="D96" s="750" t="s">
        <v>570</v>
      </c>
      <c r="E96" s="751">
        <v>50113001</v>
      </c>
      <c r="F96" s="750" t="s">
        <v>586</v>
      </c>
      <c r="G96" s="749" t="s">
        <v>587</v>
      </c>
      <c r="H96" s="749">
        <v>200863</v>
      </c>
      <c r="I96" s="749">
        <v>200863</v>
      </c>
      <c r="J96" s="749" t="s">
        <v>744</v>
      </c>
      <c r="K96" s="749" t="s">
        <v>745</v>
      </c>
      <c r="L96" s="752">
        <v>86.29</v>
      </c>
      <c r="M96" s="752">
        <v>5</v>
      </c>
      <c r="N96" s="753">
        <v>431.45000000000005</v>
      </c>
    </row>
    <row r="97" spans="1:14" ht="14.4" customHeight="1" x14ac:dyDescent="0.3">
      <c r="A97" s="747" t="s">
        <v>555</v>
      </c>
      <c r="B97" s="748" t="s">
        <v>556</v>
      </c>
      <c r="C97" s="749" t="s">
        <v>569</v>
      </c>
      <c r="D97" s="750" t="s">
        <v>570</v>
      </c>
      <c r="E97" s="751">
        <v>50113001</v>
      </c>
      <c r="F97" s="750" t="s">
        <v>586</v>
      </c>
      <c r="G97" s="749" t="s">
        <v>587</v>
      </c>
      <c r="H97" s="749">
        <v>100876</v>
      </c>
      <c r="I97" s="749">
        <v>876</v>
      </c>
      <c r="J97" s="749" t="s">
        <v>744</v>
      </c>
      <c r="K97" s="749" t="s">
        <v>743</v>
      </c>
      <c r="L97" s="752">
        <v>73.700000000000017</v>
      </c>
      <c r="M97" s="752">
        <v>4</v>
      </c>
      <c r="N97" s="753">
        <v>294.80000000000007</v>
      </c>
    </row>
    <row r="98" spans="1:14" ht="14.4" customHeight="1" x14ac:dyDescent="0.3">
      <c r="A98" s="747" t="s">
        <v>555</v>
      </c>
      <c r="B98" s="748" t="s">
        <v>556</v>
      </c>
      <c r="C98" s="749" t="s">
        <v>569</v>
      </c>
      <c r="D98" s="750" t="s">
        <v>570</v>
      </c>
      <c r="E98" s="751">
        <v>50113001</v>
      </c>
      <c r="F98" s="750" t="s">
        <v>586</v>
      </c>
      <c r="G98" s="749" t="s">
        <v>587</v>
      </c>
      <c r="H98" s="749">
        <v>214913</v>
      </c>
      <c r="I98" s="749">
        <v>214913</v>
      </c>
      <c r="J98" s="749" t="s">
        <v>746</v>
      </c>
      <c r="K98" s="749" t="s">
        <v>747</v>
      </c>
      <c r="L98" s="752">
        <v>121.75</v>
      </c>
      <c r="M98" s="752">
        <v>4</v>
      </c>
      <c r="N98" s="753">
        <v>487</v>
      </c>
    </row>
    <row r="99" spans="1:14" ht="14.4" customHeight="1" x14ac:dyDescent="0.3">
      <c r="A99" s="747" t="s">
        <v>555</v>
      </c>
      <c r="B99" s="748" t="s">
        <v>556</v>
      </c>
      <c r="C99" s="749" t="s">
        <v>569</v>
      </c>
      <c r="D99" s="750" t="s">
        <v>570</v>
      </c>
      <c r="E99" s="751">
        <v>50113001</v>
      </c>
      <c r="F99" s="750" t="s">
        <v>586</v>
      </c>
      <c r="G99" s="749" t="s">
        <v>590</v>
      </c>
      <c r="H99" s="749">
        <v>850729</v>
      </c>
      <c r="I99" s="749">
        <v>157875</v>
      </c>
      <c r="J99" s="749" t="s">
        <v>748</v>
      </c>
      <c r="K99" s="749" t="s">
        <v>749</v>
      </c>
      <c r="L99" s="752">
        <v>225.50000000000003</v>
      </c>
      <c r="M99" s="752">
        <v>3</v>
      </c>
      <c r="N99" s="753">
        <v>676.50000000000011</v>
      </c>
    </row>
    <row r="100" spans="1:14" ht="14.4" customHeight="1" x14ac:dyDescent="0.3">
      <c r="A100" s="747" t="s">
        <v>555</v>
      </c>
      <c r="B100" s="748" t="s">
        <v>556</v>
      </c>
      <c r="C100" s="749" t="s">
        <v>569</v>
      </c>
      <c r="D100" s="750" t="s">
        <v>570</v>
      </c>
      <c r="E100" s="751">
        <v>50113001</v>
      </c>
      <c r="F100" s="750" t="s">
        <v>586</v>
      </c>
      <c r="G100" s="749" t="s">
        <v>587</v>
      </c>
      <c r="H100" s="749">
        <v>207820</v>
      </c>
      <c r="I100" s="749">
        <v>207820</v>
      </c>
      <c r="J100" s="749" t="s">
        <v>750</v>
      </c>
      <c r="K100" s="749" t="s">
        <v>751</v>
      </c>
      <c r="L100" s="752">
        <v>30.70384615384615</v>
      </c>
      <c r="M100" s="752">
        <v>13</v>
      </c>
      <c r="N100" s="753">
        <v>399.15</v>
      </c>
    </row>
    <row r="101" spans="1:14" ht="14.4" customHeight="1" x14ac:dyDescent="0.3">
      <c r="A101" s="747" t="s">
        <v>555</v>
      </c>
      <c r="B101" s="748" t="s">
        <v>556</v>
      </c>
      <c r="C101" s="749" t="s">
        <v>569</v>
      </c>
      <c r="D101" s="750" t="s">
        <v>570</v>
      </c>
      <c r="E101" s="751">
        <v>50113001</v>
      </c>
      <c r="F101" s="750" t="s">
        <v>586</v>
      </c>
      <c r="G101" s="749" t="s">
        <v>587</v>
      </c>
      <c r="H101" s="749">
        <v>848950</v>
      </c>
      <c r="I101" s="749">
        <v>155148</v>
      </c>
      <c r="J101" s="749" t="s">
        <v>752</v>
      </c>
      <c r="K101" s="749" t="s">
        <v>753</v>
      </c>
      <c r="L101" s="752">
        <v>20.459999999999997</v>
      </c>
      <c r="M101" s="752">
        <v>5</v>
      </c>
      <c r="N101" s="753">
        <v>102.29999999999998</v>
      </c>
    </row>
    <row r="102" spans="1:14" ht="14.4" customHeight="1" x14ac:dyDescent="0.3">
      <c r="A102" s="747" t="s">
        <v>555</v>
      </c>
      <c r="B102" s="748" t="s">
        <v>556</v>
      </c>
      <c r="C102" s="749" t="s">
        <v>569</v>
      </c>
      <c r="D102" s="750" t="s">
        <v>570</v>
      </c>
      <c r="E102" s="751">
        <v>50113001</v>
      </c>
      <c r="F102" s="750" t="s">
        <v>586</v>
      </c>
      <c r="G102" s="749" t="s">
        <v>590</v>
      </c>
      <c r="H102" s="749">
        <v>845219</v>
      </c>
      <c r="I102" s="749">
        <v>101233</v>
      </c>
      <c r="J102" s="749" t="s">
        <v>754</v>
      </c>
      <c r="K102" s="749" t="s">
        <v>755</v>
      </c>
      <c r="L102" s="752">
        <v>368.25</v>
      </c>
      <c r="M102" s="752">
        <v>1</v>
      </c>
      <c r="N102" s="753">
        <v>368.25</v>
      </c>
    </row>
    <row r="103" spans="1:14" ht="14.4" customHeight="1" x14ac:dyDescent="0.3">
      <c r="A103" s="747" t="s">
        <v>555</v>
      </c>
      <c r="B103" s="748" t="s">
        <v>556</v>
      </c>
      <c r="C103" s="749" t="s">
        <v>569</v>
      </c>
      <c r="D103" s="750" t="s">
        <v>570</v>
      </c>
      <c r="E103" s="751">
        <v>50113001</v>
      </c>
      <c r="F103" s="750" t="s">
        <v>586</v>
      </c>
      <c r="G103" s="749" t="s">
        <v>587</v>
      </c>
      <c r="H103" s="749">
        <v>176380</v>
      </c>
      <c r="I103" s="749">
        <v>76380</v>
      </c>
      <c r="J103" s="749" t="s">
        <v>756</v>
      </c>
      <c r="K103" s="749" t="s">
        <v>757</v>
      </c>
      <c r="L103" s="752">
        <v>64.149999999999991</v>
      </c>
      <c r="M103" s="752">
        <v>1</v>
      </c>
      <c r="N103" s="753">
        <v>64.149999999999991</v>
      </c>
    </row>
    <row r="104" spans="1:14" ht="14.4" customHeight="1" x14ac:dyDescent="0.3">
      <c r="A104" s="747" t="s">
        <v>555</v>
      </c>
      <c r="B104" s="748" t="s">
        <v>556</v>
      </c>
      <c r="C104" s="749" t="s">
        <v>569</v>
      </c>
      <c r="D104" s="750" t="s">
        <v>570</v>
      </c>
      <c r="E104" s="751">
        <v>50113001</v>
      </c>
      <c r="F104" s="750" t="s">
        <v>586</v>
      </c>
      <c r="G104" s="749" t="s">
        <v>587</v>
      </c>
      <c r="H104" s="749">
        <v>159357</v>
      </c>
      <c r="I104" s="749">
        <v>59357</v>
      </c>
      <c r="J104" s="749" t="s">
        <v>758</v>
      </c>
      <c r="K104" s="749" t="s">
        <v>759</v>
      </c>
      <c r="L104" s="752">
        <v>188.88000000000005</v>
      </c>
      <c r="M104" s="752">
        <v>15</v>
      </c>
      <c r="N104" s="753">
        <v>2833.2000000000007</v>
      </c>
    </row>
    <row r="105" spans="1:14" ht="14.4" customHeight="1" x14ac:dyDescent="0.3">
      <c r="A105" s="747" t="s">
        <v>555</v>
      </c>
      <c r="B105" s="748" t="s">
        <v>556</v>
      </c>
      <c r="C105" s="749" t="s">
        <v>569</v>
      </c>
      <c r="D105" s="750" t="s">
        <v>570</v>
      </c>
      <c r="E105" s="751">
        <v>50113001</v>
      </c>
      <c r="F105" s="750" t="s">
        <v>586</v>
      </c>
      <c r="G105" s="749" t="s">
        <v>587</v>
      </c>
      <c r="H105" s="749">
        <v>100810</v>
      </c>
      <c r="I105" s="749">
        <v>810</v>
      </c>
      <c r="J105" s="749" t="s">
        <v>760</v>
      </c>
      <c r="K105" s="749" t="s">
        <v>761</v>
      </c>
      <c r="L105" s="752">
        <v>72.626000000000019</v>
      </c>
      <c r="M105" s="752">
        <v>25</v>
      </c>
      <c r="N105" s="753">
        <v>1815.6500000000003</v>
      </c>
    </row>
    <row r="106" spans="1:14" ht="14.4" customHeight="1" x14ac:dyDescent="0.3">
      <c r="A106" s="747" t="s">
        <v>555</v>
      </c>
      <c r="B106" s="748" t="s">
        <v>556</v>
      </c>
      <c r="C106" s="749" t="s">
        <v>569</v>
      </c>
      <c r="D106" s="750" t="s">
        <v>570</v>
      </c>
      <c r="E106" s="751">
        <v>50113001</v>
      </c>
      <c r="F106" s="750" t="s">
        <v>586</v>
      </c>
      <c r="G106" s="749" t="s">
        <v>587</v>
      </c>
      <c r="H106" s="749">
        <v>159941</v>
      </c>
      <c r="I106" s="749">
        <v>59941</v>
      </c>
      <c r="J106" s="749" t="s">
        <v>762</v>
      </c>
      <c r="K106" s="749" t="s">
        <v>763</v>
      </c>
      <c r="L106" s="752">
        <v>231.80000000000007</v>
      </c>
      <c r="M106" s="752">
        <v>2</v>
      </c>
      <c r="N106" s="753">
        <v>463.60000000000014</v>
      </c>
    </row>
    <row r="107" spans="1:14" ht="14.4" customHeight="1" x14ac:dyDescent="0.3">
      <c r="A107" s="747" t="s">
        <v>555</v>
      </c>
      <c r="B107" s="748" t="s">
        <v>556</v>
      </c>
      <c r="C107" s="749" t="s">
        <v>569</v>
      </c>
      <c r="D107" s="750" t="s">
        <v>570</v>
      </c>
      <c r="E107" s="751">
        <v>50113001</v>
      </c>
      <c r="F107" s="750" t="s">
        <v>586</v>
      </c>
      <c r="G107" s="749" t="s">
        <v>590</v>
      </c>
      <c r="H107" s="749">
        <v>109709</v>
      </c>
      <c r="I107" s="749">
        <v>9709</v>
      </c>
      <c r="J107" s="749" t="s">
        <v>764</v>
      </c>
      <c r="K107" s="749" t="s">
        <v>765</v>
      </c>
      <c r="L107" s="752">
        <v>64.960000000000008</v>
      </c>
      <c r="M107" s="752">
        <v>10</v>
      </c>
      <c r="N107" s="753">
        <v>649.60000000000014</v>
      </c>
    </row>
    <row r="108" spans="1:14" ht="14.4" customHeight="1" x14ac:dyDescent="0.3">
      <c r="A108" s="747" t="s">
        <v>555</v>
      </c>
      <c r="B108" s="748" t="s">
        <v>556</v>
      </c>
      <c r="C108" s="749" t="s">
        <v>569</v>
      </c>
      <c r="D108" s="750" t="s">
        <v>570</v>
      </c>
      <c r="E108" s="751">
        <v>50113001</v>
      </c>
      <c r="F108" s="750" t="s">
        <v>586</v>
      </c>
      <c r="G108" s="749" t="s">
        <v>587</v>
      </c>
      <c r="H108" s="749">
        <v>225261</v>
      </c>
      <c r="I108" s="749">
        <v>225261</v>
      </c>
      <c r="J108" s="749" t="s">
        <v>766</v>
      </c>
      <c r="K108" s="749" t="s">
        <v>767</v>
      </c>
      <c r="L108" s="752">
        <v>57.929999999999993</v>
      </c>
      <c r="M108" s="752">
        <v>2</v>
      </c>
      <c r="N108" s="753">
        <v>115.85999999999999</v>
      </c>
    </row>
    <row r="109" spans="1:14" ht="14.4" customHeight="1" x14ac:dyDescent="0.3">
      <c r="A109" s="747" t="s">
        <v>555</v>
      </c>
      <c r="B109" s="748" t="s">
        <v>556</v>
      </c>
      <c r="C109" s="749" t="s">
        <v>569</v>
      </c>
      <c r="D109" s="750" t="s">
        <v>570</v>
      </c>
      <c r="E109" s="751">
        <v>50113001</v>
      </c>
      <c r="F109" s="750" t="s">
        <v>586</v>
      </c>
      <c r="G109" s="749" t="s">
        <v>587</v>
      </c>
      <c r="H109" s="749">
        <v>193109</v>
      </c>
      <c r="I109" s="749">
        <v>93109</v>
      </c>
      <c r="J109" s="749" t="s">
        <v>768</v>
      </c>
      <c r="K109" s="749" t="s">
        <v>643</v>
      </c>
      <c r="L109" s="752">
        <v>163.79357142857143</v>
      </c>
      <c r="M109" s="752">
        <v>28</v>
      </c>
      <c r="N109" s="753">
        <v>4586.22</v>
      </c>
    </row>
    <row r="110" spans="1:14" ht="14.4" customHeight="1" x14ac:dyDescent="0.3">
      <c r="A110" s="747" t="s">
        <v>555</v>
      </c>
      <c r="B110" s="748" t="s">
        <v>556</v>
      </c>
      <c r="C110" s="749" t="s">
        <v>569</v>
      </c>
      <c r="D110" s="750" t="s">
        <v>570</v>
      </c>
      <c r="E110" s="751">
        <v>50113001</v>
      </c>
      <c r="F110" s="750" t="s">
        <v>586</v>
      </c>
      <c r="G110" s="749" t="s">
        <v>587</v>
      </c>
      <c r="H110" s="749">
        <v>116444</v>
      </c>
      <c r="I110" s="749">
        <v>16444</v>
      </c>
      <c r="J110" s="749" t="s">
        <v>769</v>
      </c>
      <c r="K110" s="749" t="s">
        <v>770</v>
      </c>
      <c r="L110" s="752">
        <v>121.97</v>
      </c>
      <c r="M110" s="752">
        <v>1</v>
      </c>
      <c r="N110" s="753">
        <v>121.97</v>
      </c>
    </row>
    <row r="111" spans="1:14" ht="14.4" customHeight="1" x14ac:dyDescent="0.3">
      <c r="A111" s="747" t="s">
        <v>555</v>
      </c>
      <c r="B111" s="748" t="s">
        <v>556</v>
      </c>
      <c r="C111" s="749" t="s">
        <v>569</v>
      </c>
      <c r="D111" s="750" t="s">
        <v>570</v>
      </c>
      <c r="E111" s="751">
        <v>50113001</v>
      </c>
      <c r="F111" s="750" t="s">
        <v>586</v>
      </c>
      <c r="G111" s="749" t="s">
        <v>587</v>
      </c>
      <c r="H111" s="749">
        <v>175025</v>
      </c>
      <c r="I111" s="749">
        <v>75025</v>
      </c>
      <c r="J111" s="749" t="s">
        <v>771</v>
      </c>
      <c r="K111" s="749" t="s">
        <v>772</v>
      </c>
      <c r="L111" s="752">
        <v>43.920000000000009</v>
      </c>
      <c r="M111" s="752">
        <v>1</v>
      </c>
      <c r="N111" s="753">
        <v>43.920000000000009</v>
      </c>
    </row>
    <row r="112" spans="1:14" ht="14.4" customHeight="1" x14ac:dyDescent="0.3">
      <c r="A112" s="747" t="s">
        <v>555</v>
      </c>
      <c r="B112" s="748" t="s">
        <v>556</v>
      </c>
      <c r="C112" s="749" t="s">
        <v>569</v>
      </c>
      <c r="D112" s="750" t="s">
        <v>570</v>
      </c>
      <c r="E112" s="751">
        <v>50113001</v>
      </c>
      <c r="F112" s="750" t="s">
        <v>586</v>
      </c>
      <c r="G112" s="749" t="s">
        <v>587</v>
      </c>
      <c r="H112" s="749">
        <v>109847</v>
      </c>
      <c r="I112" s="749">
        <v>9847</v>
      </c>
      <c r="J112" s="749" t="s">
        <v>773</v>
      </c>
      <c r="K112" s="749" t="s">
        <v>774</v>
      </c>
      <c r="L112" s="752">
        <v>41.059999999999995</v>
      </c>
      <c r="M112" s="752">
        <v>1</v>
      </c>
      <c r="N112" s="753">
        <v>41.059999999999995</v>
      </c>
    </row>
    <row r="113" spans="1:14" ht="14.4" customHeight="1" x14ac:dyDescent="0.3">
      <c r="A113" s="747" t="s">
        <v>555</v>
      </c>
      <c r="B113" s="748" t="s">
        <v>556</v>
      </c>
      <c r="C113" s="749" t="s">
        <v>569</v>
      </c>
      <c r="D113" s="750" t="s">
        <v>570</v>
      </c>
      <c r="E113" s="751">
        <v>50113001</v>
      </c>
      <c r="F113" s="750" t="s">
        <v>586</v>
      </c>
      <c r="G113" s="749" t="s">
        <v>587</v>
      </c>
      <c r="H113" s="749">
        <v>191836</v>
      </c>
      <c r="I113" s="749">
        <v>91836</v>
      </c>
      <c r="J113" s="749" t="s">
        <v>773</v>
      </c>
      <c r="K113" s="749" t="s">
        <v>775</v>
      </c>
      <c r="L113" s="752">
        <v>44.669999999999995</v>
      </c>
      <c r="M113" s="752">
        <v>1</v>
      </c>
      <c r="N113" s="753">
        <v>44.669999999999995</v>
      </c>
    </row>
    <row r="114" spans="1:14" ht="14.4" customHeight="1" x14ac:dyDescent="0.3">
      <c r="A114" s="747" t="s">
        <v>555</v>
      </c>
      <c r="B114" s="748" t="s">
        <v>556</v>
      </c>
      <c r="C114" s="749" t="s">
        <v>569</v>
      </c>
      <c r="D114" s="750" t="s">
        <v>570</v>
      </c>
      <c r="E114" s="751">
        <v>50113001</v>
      </c>
      <c r="F114" s="750" t="s">
        <v>586</v>
      </c>
      <c r="G114" s="749" t="s">
        <v>587</v>
      </c>
      <c r="H114" s="749">
        <v>201137</v>
      </c>
      <c r="I114" s="749">
        <v>201137</v>
      </c>
      <c r="J114" s="749" t="s">
        <v>776</v>
      </c>
      <c r="K114" s="749" t="s">
        <v>777</v>
      </c>
      <c r="L114" s="752">
        <v>23.320000000000004</v>
      </c>
      <c r="M114" s="752">
        <v>1</v>
      </c>
      <c r="N114" s="753">
        <v>23.320000000000004</v>
      </c>
    </row>
    <row r="115" spans="1:14" ht="14.4" customHeight="1" x14ac:dyDescent="0.3">
      <c r="A115" s="747" t="s">
        <v>555</v>
      </c>
      <c r="B115" s="748" t="s">
        <v>556</v>
      </c>
      <c r="C115" s="749" t="s">
        <v>569</v>
      </c>
      <c r="D115" s="750" t="s">
        <v>570</v>
      </c>
      <c r="E115" s="751">
        <v>50113001</v>
      </c>
      <c r="F115" s="750" t="s">
        <v>586</v>
      </c>
      <c r="G115" s="749" t="s">
        <v>590</v>
      </c>
      <c r="H115" s="749">
        <v>190973</v>
      </c>
      <c r="I115" s="749">
        <v>190973</v>
      </c>
      <c r="J115" s="749" t="s">
        <v>778</v>
      </c>
      <c r="K115" s="749" t="s">
        <v>779</v>
      </c>
      <c r="L115" s="752">
        <v>224.37</v>
      </c>
      <c r="M115" s="752">
        <v>1</v>
      </c>
      <c r="N115" s="753">
        <v>224.37</v>
      </c>
    </row>
    <row r="116" spans="1:14" ht="14.4" customHeight="1" x14ac:dyDescent="0.3">
      <c r="A116" s="747" t="s">
        <v>555</v>
      </c>
      <c r="B116" s="748" t="s">
        <v>556</v>
      </c>
      <c r="C116" s="749" t="s">
        <v>569</v>
      </c>
      <c r="D116" s="750" t="s">
        <v>570</v>
      </c>
      <c r="E116" s="751">
        <v>50113001</v>
      </c>
      <c r="F116" s="750" t="s">
        <v>586</v>
      </c>
      <c r="G116" s="749" t="s">
        <v>587</v>
      </c>
      <c r="H116" s="749">
        <v>154094</v>
      </c>
      <c r="I116" s="749">
        <v>54094</v>
      </c>
      <c r="J116" s="749" t="s">
        <v>780</v>
      </c>
      <c r="K116" s="749" t="s">
        <v>781</v>
      </c>
      <c r="L116" s="752">
        <v>111.38999999999999</v>
      </c>
      <c r="M116" s="752">
        <v>1</v>
      </c>
      <c r="N116" s="753">
        <v>111.38999999999999</v>
      </c>
    </row>
    <row r="117" spans="1:14" ht="14.4" customHeight="1" x14ac:dyDescent="0.3">
      <c r="A117" s="747" t="s">
        <v>555</v>
      </c>
      <c r="B117" s="748" t="s">
        <v>556</v>
      </c>
      <c r="C117" s="749" t="s">
        <v>569</v>
      </c>
      <c r="D117" s="750" t="s">
        <v>570</v>
      </c>
      <c r="E117" s="751">
        <v>50113001</v>
      </c>
      <c r="F117" s="750" t="s">
        <v>586</v>
      </c>
      <c r="G117" s="749" t="s">
        <v>587</v>
      </c>
      <c r="H117" s="749">
        <v>846280</v>
      </c>
      <c r="I117" s="749">
        <v>107608</v>
      </c>
      <c r="J117" s="749" t="s">
        <v>782</v>
      </c>
      <c r="K117" s="749" t="s">
        <v>783</v>
      </c>
      <c r="L117" s="752">
        <v>158.16999999999999</v>
      </c>
      <c r="M117" s="752">
        <v>1</v>
      </c>
      <c r="N117" s="753">
        <v>158.16999999999999</v>
      </c>
    </row>
    <row r="118" spans="1:14" ht="14.4" customHeight="1" x14ac:dyDescent="0.3">
      <c r="A118" s="747" t="s">
        <v>555</v>
      </c>
      <c r="B118" s="748" t="s">
        <v>556</v>
      </c>
      <c r="C118" s="749" t="s">
        <v>569</v>
      </c>
      <c r="D118" s="750" t="s">
        <v>570</v>
      </c>
      <c r="E118" s="751">
        <v>50113001</v>
      </c>
      <c r="F118" s="750" t="s">
        <v>586</v>
      </c>
      <c r="G118" s="749" t="s">
        <v>590</v>
      </c>
      <c r="H118" s="749">
        <v>153951</v>
      </c>
      <c r="I118" s="749">
        <v>53951</v>
      </c>
      <c r="J118" s="749" t="s">
        <v>784</v>
      </c>
      <c r="K118" s="749" t="s">
        <v>785</v>
      </c>
      <c r="L118" s="752">
        <v>183.51000000000008</v>
      </c>
      <c r="M118" s="752">
        <v>1</v>
      </c>
      <c r="N118" s="753">
        <v>183.51000000000008</v>
      </c>
    </row>
    <row r="119" spans="1:14" ht="14.4" customHeight="1" x14ac:dyDescent="0.3">
      <c r="A119" s="747" t="s">
        <v>555</v>
      </c>
      <c r="B119" s="748" t="s">
        <v>556</v>
      </c>
      <c r="C119" s="749" t="s">
        <v>569</v>
      </c>
      <c r="D119" s="750" t="s">
        <v>570</v>
      </c>
      <c r="E119" s="751">
        <v>50113001</v>
      </c>
      <c r="F119" s="750" t="s">
        <v>586</v>
      </c>
      <c r="G119" s="749" t="s">
        <v>590</v>
      </c>
      <c r="H119" s="749">
        <v>153950</v>
      </c>
      <c r="I119" s="749">
        <v>53950</v>
      </c>
      <c r="J119" s="749" t="s">
        <v>786</v>
      </c>
      <c r="K119" s="749" t="s">
        <v>787</v>
      </c>
      <c r="L119" s="752">
        <v>91.530000000000044</v>
      </c>
      <c r="M119" s="752">
        <v>1</v>
      </c>
      <c r="N119" s="753">
        <v>91.530000000000044</v>
      </c>
    </row>
    <row r="120" spans="1:14" ht="14.4" customHeight="1" x14ac:dyDescent="0.3">
      <c r="A120" s="747" t="s">
        <v>555</v>
      </c>
      <c r="B120" s="748" t="s">
        <v>556</v>
      </c>
      <c r="C120" s="749" t="s">
        <v>569</v>
      </c>
      <c r="D120" s="750" t="s">
        <v>570</v>
      </c>
      <c r="E120" s="751">
        <v>50113001</v>
      </c>
      <c r="F120" s="750" t="s">
        <v>586</v>
      </c>
      <c r="G120" s="749" t="s">
        <v>590</v>
      </c>
      <c r="H120" s="749">
        <v>989453</v>
      </c>
      <c r="I120" s="749">
        <v>146899</v>
      </c>
      <c r="J120" s="749" t="s">
        <v>788</v>
      </c>
      <c r="K120" s="749" t="s">
        <v>789</v>
      </c>
      <c r="L120" s="752">
        <v>46.379999999999995</v>
      </c>
      <c r="M120" s="752">
        <v>1</v>
      </c>
      <c r="N120" s="753">
        <v>46.379999999999995</v>
      </c>
    </row>
    <row r="121" spans="1:14" ht="14.4" customHeight="1" x14ac:dyDescent="0.3">
      <c r="A121" s="747" t="s">
        <v>555</v>
      </c>
      <c r="B121" s="748" t="s">
        <v>556</v>
      </c>
      <c r="C121" s="749" t="s">
        <v>569</v>
      </c>
      <c r="D121" s="750" t="s">
        <v>570</v>
      </c>
      <c r="E121" s="751">
        <v>50113002</v>
      </c>
      <c r="F121" s="750" t="s">
        <v>790</v>
      </c>
      <c r="G121" s="749" t="s">
        <v>587</v>
      </c>
      <c r="H121" s="749">
        <v>103414</v>
      </c>
      <c r="I121" s="749">
        <v>3414</v>
      </c>
      <c r="J121" s="749" t="s">
        <v>791</v>
      </c>
      <c r="K121" s="749" t="s">
        <v>792</v>
      </c>
      <c r="L121" s="752">
        <v>2513.7400000000002</v>
      </c>
      <c r="M121" s="752">
        <v>1</v>
      </c>
      <c r="N121" s="753">
        <v>2513.7400000000002</v>
      </c>
    </row>
    <row r="122" spans="1:14" ht="14.4" customHeight="1" x14ac:dyDescent="0.3">
      <c r="A122" s="747" t="s">
        <v>555</v>
      </c>
      <c r="B122" s="748" t="s">
        <v>556</v>
      </c>
      <c r="C122" s="749" t="s">
        <v>569</v>
      </c>
      <c r="D122" s="750" t="s">
        <v>570</v>
      </c>
      <c r="E122" s="751">
        <v>50113006</v>
      </c>
      <c r="F122" s="750" t="s">
        <v>793</v>
      </c>
      <c r="G122" s="749" t="s">
        <v>587</v>
      </c>
      <c r="H122" s="749">
        <v>397803</v>
      </c>
      <c r="I122" s="749">
        <v>217084</v>
      </c>
      <c r="J122" s="749" t="s">
        <v>794</v>
      </c>
      <c r="K122" s="749" t="s">
        <v>795</v>
      </c>
      <c r="L122" s="752">
        <v>1776.7500000000005</v>
      </c>
      <c r="M122" s="752">
        <v>1</v>
      </c>
      <c r="N122" s="753">
        <v>1776.7500000000005</v>
      </c>
    </row>
    <row r="123" spans="1:14" ht="14.4" customHeight="1" x14ac:dyDescent="0.3">
      <c r="A123" s="747" t="s">
        <v>555</v>
      </c>
      <c r="B123" s="748" t="s">
        <v>556</v>
      </c>
      <c r="C123" s="749" t="s">
        <v>569</v>
      </c>
      <c r="D123" s="750" t="s">
        <v>570</v>
      </c>
      <c r="E123" s="751">
        <v>50113006</v>
      </c>
      <c r="F123" s="750" t="s">
        <v>793</v>
      </c>
      <c r="G123" s="749" t="s">
        <v>587</v>
      </c>
      <c r="H123" s="749">
        <v>217162</v>
      </c>
      <c r="I123" s="749">
        <v>217162</v>
      </c>
      <c r="J123" s="749" t="s">
        <v>796</v>
      </c>
      <c r="K123" s="749" t="s">
        <v>797</v>
      </c>
      <c r="L123" s="752">
        <v>183.44999490400866</v>
      </c>
      <c r="M123" s="752">
        <v>4</v>
      </c>
      <c r="N123" s="753">
        <v>733.79997961603465</v>
      </c>
    </row>
    <row r="124" spans="1:14" ht="14.4" customHeight="1" x14ac:dyDescent="0.3">
      <c r="A124" s="747" t="s">
        <v>555</v>
      </c>
      <c r="B124" s="748" t="s">
        <v>556</v>
      </c>
      <c r="C124" s="749" t="s">
        <v>569</v>
      </c>
      <c r="D124" s="750" t="s">
        <v>570</v>
      </c>
      <c r="E124" s="751">
        <v>50113006</v>
      </c>
      <c r="F124" s="750" t="s">
        <v>793</v>
      </c>
      <c r="G124" s="749" t="s">
        <v>587</v>
      </c>
      <c r="H124" s="749">
        <v>217160</v>
      </c>
      <c r="I124" s="749">
        <v>217160</v>
      </c>
      <c r="J124" s="749" t="s">
        <v>798</v>
      </c>
      <c r="K124" s="749" t="s">
        <v>797</v>
      </c>
      <c r="L124" s="752">
        <v>183.44999999999996</v>
      </c>
      <c r="M124" s="752">
        <v>4</v>
      </c>
      <c r="N124" s="753">
        <v>733.79999999999984</v>
      </c>
    </row>
    <row r="125" spans="1:14" ht="14.4" customHeight="1" x14ac:dyDescent="0.3">
      <c r="A125" s="747" t="s">
        <v>555</v>
      </c>
      <c r="B125" s="748" t="s">
        <v>556</v>
      </c>
      <c r="C125" s="749" t="s">
        <v>569</v>
      </c>
      <c r="D125" s="750" t="s">
        <v>570</v>
      </c>
      <c r="E125" s="751">
        <v>50113006</v>
      </c>
      <c r="F125" s="750" t="s">
        <v>793</v>
      </c>
      <c r="G125" s="749" t="s">
        <v>587</v>
      </c>
      <c r="H125" s="749">
        <v>33036</v>
      </c>
      <c r="I125" s="749">
        <v>33036</v>
      </c>
      <c r="J125" s="749" t="s">
        <v>799</v>
      </c>
      <c r="K125" s="749" t="s">
        <v>795</v>
      </c>
      <c r="L125" s="752">
        <v>1380</v>
      </c>
      <c r="M125" s="752">
        <v>2</v>
      </c>
      <c r="N125" s="753">
        <v>2760</v>
      </c>
    </row>
    <row r="126" spans="1:14" ht="14.4" customHeight="1" x14ac:dyDescent="0.3">
      <c r="A126" s="747" t="s">
        <v>555</v>
      </c>
      <c r="B126" s="748" t="s">
        <v>556</v>
      </c>
      <c r="C126" s="749" t="s">
        <v>569</v>
      </c>
      <c r="D126" s="750" t="s">
        <v>570</v>
      </c>
      <c r="E126" s="751">
        <v>50113006</v>
      </c>
      <c r="F126" s="750" t="s">
        <v>793</v>
      </c>
      <c r="G126" s="749" t="s">
        <v>587</v>
      </c>
      <c r="H126" s="749">
        <v>988740</v>
      </c>
      <c r="I126" s="749">
        <v>0</v>
      </c>
      <c r="J126" s="749" t="s">
        <v>800</v>
      </c>
      <c r="K126" s="749" t="s">
        <v>557</v>
      </c>
      <c r="L126" s="752">
        <v>253.76000000000005</v>
      </c>
      <c r="M126" s="752">
        <v>32</v>
      </c>
      <c r="N126" s="753">
        <v>8120.3200000000015</v>
      </c>
    </row>
    <row r="127" spans="1:14" ht="14.4" customHeight="1" x14ac:dyDescent="0.3">
      <c r="A127" s="747" t="s">
        <v>555</v>
      </c>
      <c r="B127" s="748" t="s">
        <v>556</v>
      </c>
      <c r="C127" s="749" t="s">
        <v>569</v>
      </c>
      <c r="D127" s="750" t="s">
        <v>570</v>
      </c>
      <c r="E127" s="751">
        <v>50113006</v>
      </c>
      <c r="F127" s="750" t="s">
        <v>793</v>
      </c>
      <c r="G127" s="749" t="s">
        <v>590</v>
      </c>
      <c r="H127" s="749">
        <v>33677</v>
      </c>
      <c r="I127" s="749">
        <v>33677</v>
      </c>
      <c r="J127" s="749" t="s">
        <v>801</v>
      </c>
      <c r="K127" s="749" t="s">
        <v>802</v>
      </c>
      <c r="L127" s="752">
        <v>274.46000000000004</v>
      </c>
      <c r="M127" s="752">
        <v>20</v>
      </c>
      <c r="N127" s="753">
        <v>5489.2000000000007</v>
      </c>
    </row>
    <row r="128" spans="1:14" ht="14.4" customHeight="1" x14ac:dyDescent="0.3">
      <c r="A128" s="747" t="s">
        <v>555</v>
      </c>
      <c r="B128" s="748" t="s">
        <v>556</v>
      </c>
      <c r="C128" s="749" t="s">
        <v>569</v>
      </c>
      <c r="D128" s="750" t="s">
        <v>570</v>
      </c>
      <c r="E128" s="751">
        <v>50113006</v>
      </c>
      <c r="F128" s="750" t="s">
        <v>793</v>
      </c>
      <c r="G128" s="749" t="s">
        <v>590</v>
      </c>
      <c r="H128" s="749">
        <v>133220</v>
      </c>
      <c r="I128" s="749">
        <v>33220</v>
      </c>
      <c r="J128" s="749" t="s">
        <v>803</v>
      </c>
      <c r="K128" s="749" t="s">
        <v>804</v>
      </c>
      <c r="L128" s="752">
        <v>195.99000000000007</v>
      </c>
      <c r="M128" s="752">
        <v>1</v>
      </c>
      <c r="N128" s="753">
        <v>195.99000000000007</v>
      </c>
    </row>
    <row r="129" spans="1:14" ht="14.4" customHeight="1" x14ac:dyDescent="0.3">
      <c r="A129" s="747" t="s">
        <v>555</v>
      </c>
      <c r="B129" s="748" t="s">
        <v>556</v>
      </c>
      <c r="C129" s="749" t="s">
        <v>569</v>
      </c>
      <c r="D129" s="750" t="s">
        <v>570</v>
      </c>
      <c r="E129" s="751">
        <v>50113008</v>
      </c>
      <c r="F129" s="750" t="s">
        <v>805</v>
      </c>
      <c r="G129" s="749"/>
      <c r="H129" s="749"/>
      <c r="I129" s="749">
        <v>29465</v>
      </c>
      <c r="J129" s="749" t="s">
        <v>806</v>
      </c>
      <c r="K129" s="749" t="s">
        <v>807</v>
      </c>
      <c r="L129" s="752">
        <v>22834.939453125</v>
      </c>
      <c r="M129" s="752">
        <v>1</v>
      </c>
      <c r="N129" s="753">
        <v>22834.939453125</v>
      </c>
    </row>
    <row r="130" spans="1:14" ht="14.4" customHeight="1" x14ac:dyDescent="0.3">
      <c r="A130" s="747" t="s">
        <v>555</v>
      </c>
      <c r="B130" s="748" t="s">
        <v>556</v>
      </c>
      <c r="C130" s="749" t="s">
        <v>569</v>
      </c>
      <c r="D130" s="750" t="s">
        <v>570</v>
      </c>
      <c r="E130" s="751">
        <v>50113008</v>
      </c>
      <c r="F130" s="750" t="s">
        <v>805</v>
      </c>
      <c r="G130" s="749"/>
      <c r="H130" s="749"/>
      <c r="I130" s="749">
        <v>149199</v>
      </c>
      <c r="J130" s="749" t="s">
        <v>806</v>
      </c>
      <c r="K130" s="749" t="s">
        <v>808</v>
      </c>
      <c r="L130" s="752">
        <v>2854.3701171875</v>
      </c>
      <c r="M130" s="752">
        <v>2</v>
      </c>
      <c r="N130" s="753">
        <v>5708.740234375</v>
      </c>
    </row>
    <row r="131" spans="1:14" ht="14.4" customHeight="1" x14ac:dyDescent="0.3">
      <c r="A131" s="747" t="s">
        <v>555</v>
      </c>
      <c r="B131" s="748" t="s">
        <v>556</v>
      </c>
      <c r="C131" s="749" t="s">
        <v>569</v>
      </c>
      <c r="D131" s="750" t="s">
        <v>570</v>
      </c>
      <c r="E131" s="751">
        <v>50113008</v>
      </c>
      <c r="F131" s="750" t="s">
        <v>805</v>
      </c>
      <c r="G131" s="749"/>
      <c r="H131" s="749"/>
      <c r="I131" s="749">
        <v>29464</v>
      </c>
      <c r="J131" s="749" t="s">
        <v>806</v>
      </c>
      <c r="K131" s="749" t="s">
        <v>809</v>
      </c>
      <c r="L131" s="752">
        <v>11331.804931640625</v>
      </c>
      <c r="M131" s="752">
        <v>4</v>
      </c>
      <c r="N131" s="753">
        <v>45327.2197265625</v>
      </c>
    </row>
    <row r="132" spans="1:14" ht="14.4" customHeight="1" x14ac:dyDescent="0.3">
      <c r="A132" s="747" t="s">
        <v>555</v>
      </c>
      <c r="B132" s="748" t="s">
        <v>556</v>
      </c>
      <c r="C132" s="749" t="s">
        <v>569</v>
      </c>
      <c r="D132" s="750" t="s">
        <v>570</v>
      </c>
      <c r="E132" s="751">
        <v>50113011</v>
      </c>
      <c r="F132" s="750" t="s">
        <v>810</v>
      </c>
      <c r="G132" s="749"/>
      <c r="H132" s="749"/>
      <c r="I132" s="749">
        <v>87239</v>
      </c>
      <c r="J132" s="749" t="s">
        <v>811</v>
      </c>
      <c r="K132" s="749" t="s">
        <v>812</v>
      </c>
      <c r="L132" s="752">
        <v>3850</v>
      </c>
      <c r="M132" s="752">
        <v>13</v>
      </c>
      <c r="N132" s="753">
        <v>50050</v>
      </c>
    </row>
    <row r="133" spans="1:14" ht="14.4" customHeight="1" x14ac:dyDescent="0.3">
      <c r="A133" s="747" t="s">
        <v>555</v>
      </c>
      <c r="B133" s="748" t="s">
        <v>556</v>
      </c>
      <c r="C133" s="749" t="s">
        <v>569</v>
      </c>
      <c r="D133" s="750" t="s">
        <v>570</v>
      </c>
      <c r="E133" s="751">
        <v>50113011</v>
      </c>
      <c r="F133" s="750" t="s">
        <v>810</v>
      </c>
      <c r="G133" s="749"/>
      <c r="H133" s="749"/>
      <c r="I133" s="749">
        <v>154245</v>
      </c>
      <c r="J133" s="749" t="s">
        <v>813</v>
      </c>
      <c r="K133" s="749" t="s">
        <v>814</v>
      </c>
      <c r="L133" s="752">
        <v>4868.3999674479164</v>
      </c>
      <c r="M133" s="752">
        <v>15</v>
      </c>
      <c r="N133" s="753">
        <v>73025.99951171875</v>
      </c>
    </row>
    <row r="134" spans="1:14" ht="14.4" customHeight="1" x14ac:dyDescent="0.3">
      <c r="A134" s="747" t="s">
        <v>555</v>
      </c>
      <c r="B134" s="748" t="s">
        <v>556</v>
      </c>
      <c r="C134" s="749" t="s">
        <v>569</v>
      </c>
      <c r="D134" s="750" t="s">
        <v>570</v>
      </c>
      <c r="E134" s="751">
        <v>50113013</v>
      </c>
      <c r="F134" s="750" t="s">
        <v>815</v>
      </c>
      <c r="G134" s="749" t="s">
        <v>587</v>
      </c>
      <c r="H134" s="749">
        <v>172972</v>
      </c>
      <c r="I134" s="749">
        <v>72972</v>
      </c>
      <c r="J134" s="749" t="s">
        <v>816</v>
      </c>
      <c r="K134" s="749" t="s">
        <v>817</v>
      </c>
      <c r="L134" s="752">
        <v>181.58376033057843</v>
      </c>
      <c r="M134" s="752">
        <v>145.20000000000005</v>
      </c>
      <c r="N134" s="753">
        <v>26365.961999999996</v>
      </c>
    </row>
    <row r="135" spans="1:14" ht="14.4" customHeight="1" x14ac:dyDescent="0.3">
      <c r="A135" s="747" t="s">
        <v>555</v>
      </c>
      <c r="B135" s="748" t="s">
        <v>556</v>
      </c>
      <c r="C135" s="749" t="s">
        <v>569</v>
      </c>
      <c r="D135" s="750" t="s">
        <v>570</v>
      </c>
      <c r="E135" s="751">
        <v>50113013</v>
      </c>
      <c r="F135" s="750" t="s">
        <v>815</v>
      </c>
      <c r="G135" s="749" t="s">
        <v>590</v>
      </c>
      <c r="H135" s="749">
        <v>105951</v>
      </c>
      <c r="I135" s="749">
        <v>5951</v>
      </c>
      <c r="J135" s="749" t="s">
        <v>818</v>
      </c>
      <c r="K135" s="749" t="s">
        <v>819</v>
      </c>
      <c r="L135" s="752">
        <v>114.47157894736843</v>
      </c>
      <c r="M135" s="752">
        <v>57</v>
      </c>
      <c r="N135" s="753">
        <v>6524.88</v>
      </c>
    </row>
    <row r="136" spans="1:14" ht="14.4" customHeight="1" x14ac:dyDescent="0.3">
      <c r="A136" s="747" t="s">
        <v>555</v>
      </c>
      <c r="B136" s="748" t="s">
        <v>556</v>
      </c>
      <c r="C136" s="749" t="s">
        <v>569</v>
      </c>
      <c r="D136" s="750" t="s">
        <v>570</v>
      </c>
      <c r="E136" s="751">
        <v>50113013</v>
      </c>
      <c r="F136" s="750" t="s">
        <v>815</v>
      </c>
      <c r="G136" s="749" t="s">
        <v>590</v>
      </c>
      <c r="H136" s="749">
        <v>183817</v>
      </c>
      <c r="I136" s="749">
        <v>183817</v>
      </c>
      <c r="J136" s="749" t="s">
        <v>820</v>
      </c>
      <c r="K136" s="749" t="s">
        <v>821</v>
      </c>
      <c r="L136" s="752">
        <v>2128.23</v>
      </c>
      <c r="M136" s="752">
        <v>4.2</v>
      </c>
      <c r="N136" s="753">
        <v>8938.5660000000007</v>
      </c>
    </row>
    <row r="137" spans="1:14" ht="14.4" customHeight="1" x14ac:dyDescent="0.3">
      <c r="A137" s="747" t="s">
        <v>555</v>
      </c>
      <c r="B137" s="748" t="s">
        <v>556</v>
      </c>
      <c r="C137" s="749" t="s">
        <v>569</v>
      </c>
      <c r="D137" s="750" t="s">
        <v>570</v>
      </c>
      <c r="E137" s="751">
        <v>50113013</v>
      </c>
      <c r="F137" s="750" t="s">
        <v>815</v>
      </c>
      <c r="G137" s="749" t="s">
        <v>587</v>
      </c>
      <c r="H137" s="749">
        <v>164835</v>
      </c>
      <c r="I137" s="749">
        <v>64835</v>
      </c>
      <c r="J137" s="749" t="s">
        <v>822</v>
      </c>
      <c r="K137" s="749" t="s">
        <v>823</v>
      </c>
      <c r="L137" s="752">
        <v>143.66</v>
      </c>
      <c r="M137" s="752">
        <v>2.1</v>
      </c>
      <c r="N137" s="753">
        <v>301.68599999999998</v>
      </c>
    </row>
    <row r="138" spans="1:14" ht="14.4" customHeight="1" x14ac:dyDescent="0.3">
      <c r="A138" s="747" t="s">
        <v>555</v>
      </c>
      <c r="B138" s="748" t="s">
        <v>556</v>
      </c>
      <c r="C138" s="749" t="s">
        <v>569</v>
      </c>
      <c r="D138" s="750" t="s">
        <v>570</v>
      </c>
      <c r="E138" s="751">
        <v>50113013</v>
      </c>
      <c r="F138" s="750" t="s">
        <v>815</v>
      </c>
      <c r="G138" s="749" t="s">
        <v>587</v>
      </c>
      <c r="H138" s="749">
        <v>117171</v>
      </c>
      <c r="I138" s="749">
        <v>17171</v>
      </c>
      <c r="J138" s="749" t="s">
        <v>824</v>
      </c>
      <c r="K138" s="749" t="s">
        <v>825</v>
      </c>
      <c r="L138" s="752">
        <v>72.919999999999987</v>
      </c>
      <c r="M138" s="752">
        <v>2</v>
      </c>
      <c r="N138" s="753">
        <v>145.83999999999997</v>
      </c>
    </row>
    <row r="139" spans="1:14" ht="14.4" customHeight="1" x14ac:dyDescent="0.3">
      <c r="A139" s="747" t="s">
        <v>555</v>
      </c>
      <c r="B139" s="748" t="s">
        <v>556</v>
      </c>
      <c r="C139" s="749" t="s">
        <v>569</v>
      </c>
      <c r="D139" s="750" t="s">
        <v>570</v>
      </c>
      <c r="E139" s="751">
        <v>50113013</v>
      </c>
      <c r="F139" s="750" t="s">
        <v>815</v>
      </c>
      <c r="G139" s="749" t="s">
        <v>587</v>
      </c>
      <c r="H139" s="749">
        <v>108606</v>
      </c>
      <c r="I139" s="749">
        <v>108606</v>
      </c>
      <c r="J139" s="749" t="s">
        <v>826</v>
      </c>
      <c r="K139" s="749" t="s">
        <v>827</v>
      </c>
      <c r="L139" s="752">
        <v>73.22</v>
      </c>
      <c r="M139" s="752">
        <v>2</v>
      </c>
      <c r="N139" s="753">
        <v>146.44</v>
      </c>
    </row>
    <row r="140" spans="1:14" ht="14.4" customHeight="1" x14ac:dyDescent="0.3">
      <c r="A140" s="747" t="s">
        <v>555</v>
      </c>
      <c r="B140" s="748" t="s">
        <v>556</v>
      </c>
      <c r="C140" s="749" t="s">
        <v>569</v>
      </c>
      <c r="D140" s="750" t="s">
        <v>570</v>
      </c>
      <c r="E140" s="751">
        <v>50113013</v>
      </c>
      <c r="F140" s="750" t="s">
        <v>815</v>
      </c>
      <c r="G140" s="749" t="s">
        <v>587</v>
      </c>
      <c r="H140" s="749">
        <v>162187</v>
      </c>
      <c r="I140" s="749">
        <v>162187</v>
      </c>
      <c r="J140" s="749" t="s">
        <v>828</v>
      </c>
      <c r="K140" s="749" t="s">
        <v>829</v>
      </c>
      <c r="L140" s="752">
        <v>286</v>
      </c>
      <c r="M140" s="752">
        <v>3.8</v>
      </c>
      <c r="N140" s="753">
        <v>1086.8</v>
      </c>
    </row>
    <row r="141" spans="1:14" ht="14.4" customHeight="1" x14ac:dyDescent="0.3">
      <c r="A141" s="747" t="s">
        <v>555</v>
      </c>
      <c r="B141" s="748" t="s">
        <v>556</v>
      </c>
      <c r="C141" s="749" t="s">
        <v>569</v>
      </c>
      <c r="D141" s="750" t="s">
        <v>570</v>
      </c>
      <c r="E141" s="751">
        <v>50113013</v>
      </c>
      <c r="F141" s="750" t="s">
        <v>815</v>
      </c>
      <c r="G141" s="749" t="s">
        <v>590</v>
      </c>
      <c r="H141" s="749">
        <v>849655</v>
      </c>
      <c r="I141" s="749">
        <v>129836</v>
      </c>
      <c r="J141" s="749" t="s">
        <v>830</v>
      </c>
      <c r="K141" s="749" t="s">
        <v>831</v>
      </c>
      <c r="L141" s="752">
        <v>262.89999999999998</v>
      </c>
      <c r="M141" s="752">
        <v>10.3</v>
      </c>
      <c r="N141" s="753">
        <v>2707.87</v>
      </c>
    </row>
    <row r="142" spans="1:14" ht="14.4" customHeight="1" x14ac:dyDescent="0.3">
      <c r="A142" s="747" t="s">
        <v>555</v>
      </c>
      <c r="B142" s="748" t="s">
        <v>556</v>
      </c>
      <c r="C142" s="749" t="s">
        <v>569</v>
      </c>
      <c r="D142" s="750" t="s">
        <v>570</v>
      </c>
      <c r="E142" s="751">
        <v>50113013</v>
      </c>
      <c r="F142" s="750" t="s">
        <v>815</v>
      </c>
      <c r="G142" s="749" t="s">
        <v>587</v>
      </c>
      <c r="H142" s="749">
        <v>102427</v>
      </c>
      <c r="I142" s="749">
        <v>2427</v>
      </c>
      <c r="J142" s="749" t="s">
        <v>832</v>
      </c>
      <c r="K142" s="749" t="s">
        <v>833</v>
      </c>
      <c r="L142" s="752">
        <v>88.460000000000008</v>
      </c>
      <c r="M142" s="752">
        <v>5</v>
      </c>
      <c r="N142" s="753">
        <v>442.3</v>
      </c>
    </row>
    <row r="143" spans="1:14" ht="14.4" customHeight="1" x14ac:dyDescent="0.3">
      <c r="A143" s="747" t="s">
        <v>555</v>
      </c>
      <c r="B143" s="748" t="s">
        <v>556</v>
      </c>
      <c r="C143" s="749" t="s">
        <v>569</v>
      </c>
      <c r="D143" s="750" t="s">
        <v>570</v>
      </c>
      <c r="E143" s="751">
        <v>50113013</v>
      </c>
      <c r="F143" s="750" t="s">
        <v>815</v>
      </c>
      <c r="G143" s="749" t="s">
        <v>587</v>
      </c>
      <c r="H143" s="749">
        <v>101066</v>
      </c>
      <c r="I143" s="749">
        <v>1066</v>
      </c>
      <c r="J143" s="749" t="s">
        <v>834</v>
      </c>
      <c r="K143" s="749" t="s">
        <v>835</v>
      </c>
      <c r="L143" s="752">
        <v>57.42</v>
      </c>
      <c r="M143" s="752">
        <v>13</v>
      </c>
      <c r="N143" s="753">
        <v>746.46</v>
      </c>
    </row>
    <row r="144" spans="1:14" ht="14.4" customHeight="1" x14ac:dyDescent="0.3">
      <c r="A144" s="747" t="s">
        <v>555</v>
      </c>
      <c r="B144" s="748" t="s">
        <v>556</v>
      </c>
      <c r="C144" s="749" t="s">
        <v>569</v>
      </c>
      <c r="D144" s="750" t="s">
        <v>570</v>
      </c>
      <c r="E144" s="751">
        <v>50113013</v>
      </c>
      <c r="F144" s="750" t="s">
        <v>815</v>
      </c>
      <c r="G144" s="749" t="s">
        <v>587</v>
      </c>
      <c r="H144" s="749">
        <v>847476</v>
      </c>
      <c r="I144" s="749">
        <v>112782</v>
      </c>
      <c r="J144" s="749" t="s">
        <v>836</v>
      </c>
      <c r="K144" s="749" t="s">
        <v>837</v>
      </c>
      <c r="L144" s="752">
        <v>671.04525531914908</v>
      </c>
      <c r="M144" s="752">
        <v>4.7</v>
      </c>
      <c r="N144" s="753">
        <v>3153.9127000000008</v>
      </c>
    </row>
    <row r="145" spans="1:14" ht="14.4" customHeight="1" x14ac:dyDescent="0.3">
      <c r="A145" s="747" t="s">
        <v>555</v>
      </c>
      <c r="B145" s="748" t="s">
        <v>556</v>
      </c>
      <c r="C145" s="749" t="s">
        <v>569</v>
      </c>
      <c r="D145" s="750" t="s">
        <v>570</v>
      </c>
      <c r="E145" s="751">
        <v>50113013</v>
      </c>
      <c r="F145" s="750" t="s">
        <v>815</v>
      </c>
      <c r="G145" s="749" t="s">
        <v>557</v>
      </c>
      <c r="H145" s="749">
        <v>156835</v>
      </c>
      <c r="I145" s="749">
        <v>156835</v>
      </c>
      <c r="J145" s="749" t="s">
        <v>838</v>
      </c>
      <c r="K145" s="749" t="s">
        <v>839</v>
      </c>
      <c r="L145" s="752">
        <v>1116.5</v>
      </c>
      <c r="M145" s="752">
        <v>6</v>
      </c>
      <c r="N145" s="753">
        <v>6699</v>
      </c>
    </row>
    <row r="146" spans="1:14" ht="14.4" customHeight="1" x14ac:dyDescent="0.3">
      <c r="A146" s="747" t="s">
        <v>555</v>
      </c>
      <c r="B146" s="748" t="s">
        <v>556</v>
      </c>
      <c r="C146" s="749" t="s">
        <v>569</v>
      </c>
      <c r="D146" s="750" t="s">
        <v>570</v>
      </c>
      <c r="E146" s="751">
        <v>50113013</v>
      </c>
      <c r="F146" s="750" t="s">
        <v>815</v>
      </c>
      <c r="G146" s="749" t="s">
        <v>590</v>
      </c>
      <c r="H146" s="749">
        <v>111592</v>
      </c>
      <c r="I146" s="749">
        <v>11592</v>
      </c>
      <c r="J146" s="749" t="s">
        <v>840</v>
      </c>
      <c r="K146" s="749" t="s">
        <v>841</v>
      </c>
      <c r="L146" s="752">
        <v>370.82937037037044</v>
      </c>
      <c r="M146" s="752">
        <v>13.5</v>
      </c>
      <c r="N146" s="753">
        <v>5006.1965000000009</v>
      </c>
    </row>
    <row r="147" spans="1:14" ht="14.4" customHeight="1" x14ac:dyDescent="0.3">
      <c r="A147" s="747" t="s">
        <v>555</v>
      </c>
      <c r="B147" s="748" t="s">
        <v>556</v>
      </c>
      <c r="C147" s="749" t="s">
        <v>569</v>
      </c>
      <c r="D147" s="750" t="s">
        <v>570</v>
      </c>
      <c r="E147" s="751">
        <v>50113013</v>
      </c>
      <c r="F147" s="750" t="s">
        <v>815</v>
      </c>
      <c r="G147" s="749" t="s">
        <v>587</v>
      </c>
      <c r="H147" s="749">
        <v>101076</v>
      </c>
      <c r="I147" s="749">
        <v>1076</v>
      </c>
      <c r="J147" s="749" t="s">
        <v>842</v>
      </c>
      <c r="K147" s="749" t="s">
        <v>743</v>
      </c>
      <c r="L147" s="752">
        <v>78.430000000000007</v>
      </c>
      <c r="M147" s="752">
        <v>4</v>
      </c>
      <c r="N147" s="753">
        <v>313.72000000000003</v>
      </c>
    </row>
    <row r="148" spans="1:14" ht="14.4" customHeight="1" x14ac:dyDescent="0.3">
      <c r="A148" s="747" t="s">
        <v>555</v>
      </c>
      <c r="B148" s="748" t="s">
        <v>556</v>
      </c>
      <c r="C148" s="749" t="s">
        <v>569</v>
      </c>
      <c r="D148" s="750" t="s">
        <v>570</v>
      </c>
      <c r="E148" s="751">
        <v>50113013</v>
      </c>
      <c r="F148" s="750" t="s">
        <v>815</v>
      </c>
      <c r="G148" s="749" t="s">
        <v>590</v>
      </c>
      <c r="H148" s="749">
        <v>113453</v>
      </c>
      <c r="I148" s="749">
        <v>113453</v>
      </c>
      <c r="J148" s="749" t="s">
        <v>843</v>
      </c>
      <c r="K148" s="749" t="s">
        <v>844</v>
      </c>
      <c r="L148" s="752">
        <v>458.7</v>
      </c>
      <c r="M148" s="752">
        <v>6.6000000000000005</v>
      </c>
      <c r="N148" s="753">
        <v>3027.42</v>
      </c>
    </row>
    <row r="149" spans="1:14" ht="14.4" customHeight="1" x14ac:dyDescent="0.3">
      <c r="A149" s="747" t="s">
        <v>555</v>
      </c>
      <c r="B149" s="748" t="s">
        <v>556</v>
      </c>
      <c r="C149" s="749" t="s">
        <v>569</v>
      </c>
      <c r="D149" s="750" t="s">
        <v>570</v>
      </c>
      <c r="E149" s="751">
        <v>50113013</v>
      </c>
      <c r="F149" s="750" t="s">
        <v>815</v>
      </c>
      <c r="G149" s="749" t="s">
        <v>587</v>
      </c>
      <c r="H149" s="749">
        <v>225175</v>
      </c>
      <c r="I149" s="749">
        <v>225175</v>
      </c>
      <c r="J149" s="749" t="s">
        <v>845</v>
      </c>
      <c r="K149" s="749" t="s">
        <v>846</v>
      </c>
      <c r="L149" s="752">
        <v>45.61</v>
      </c>
      <c r="M149" s="752">
        <v>2</v>
      </c>
      <c r="N149" s="753">
        <v>91.22</v>
      </c>
    </row>
    <row r="150" spans="1:14" ht="14.4" customHeight="1" x14ac:dyDescent="0.3">
      <c r="A150" s="747" t="s">
        <v>555</v>
      </c>
      <c r="B150" s="748" t="s">
        <v>556</v>
      </c>
      <c r="C150" s="749" t="s">
        <v>569</v>
      </c>
      <c r="D150" s="750" t="s">
        <v>570</v>
      </c>
      <c r="E150" s="751">
        <v>50113013</v>
      </c>
      <c r="F150" s="750" t="s">
        <v>815</v>
      </c>
      <c r="G150" s="749" t="s">
        <v>587</v>
      </c>
      <c r="H150" s="749">
        <v>225174</v>
      </c>
      <c r="I150" s="749">
        <v>225174</v>
      </c>
      <c r="J150" s="749" t="s">
        <v>845</v>
      </c>
      <c r="K150" s="749" t="s">
        <v>847</v>
      </c>
      <c r="L150" s="752">
        <v>42.99</v>
      </c>
      <c r="M150" s="752">
        <v>2</v>
      </c>
      <c r="N150" s="753">
        <v>85.98</v>
      </c>
    </row>
    <row r="151" spans="1:14" ht="14.4" customHeight="1" x14ac:dyDescent="0.3">
      <c r="A151" s="747" t="s">
        <v>555</v>
      </c>
      <c r="B151" s="748" t="s">
        <v>556</v>
      </c>
      <c r="C151" s="749" t="s">
        <v>569</v>
      </c>
      <c r="D151" s="750" t="s">
        <v>570</v>
      </c>
      <c r="E151" s="751">
        <v>50113013</v>
      </c>
      <c r="F151" s="750" t="s">
        <v>815</v>
      </c>
      <c r="G151" s="749" t="s">
        <v>587</v>
      </c>
      <c r="H151" s="749">
        <v>116600</v>
      </c>
      <c r="I151" s="749">
        <v>16600</v>
      </c>
      <c r="J151" s="749" t="s">
        <v>848</v>
      </c>
      <c r="K151" s="749" t="s">
        <v>849</v>
      </c>
      <c r="L151" s="752">
        <v>43.86</v>
      </c>
      <c r="M151" s="752">
        <v>21</v>
      </c>
      <c r="N151" s="753">
        <v>921.06</v>
      </c>
    </row>
    <row r="152" spans="1:14" ht="14.4" customHeight="1" x14ac:dyDescent="0.3">
      <c r="A152" s="747" t="s">
        <v>555</v>
      </c>
      <c r="B152" s="748" t="s">
        <v>556</v>
      </c>
      <c r="C152" s="749" t="s">
        <v>569</v>
      </c>
      <c r="D152" s="750" t="s">
        <v>570</v>
      </c>
      <c r="E152" s="751">
        <v>50113013</v>
      </c>
      <c r="F152" s="750" t="s">
        <v>815</v>
      </c>
      <c r="G152" s="749" t="s">
        <v>590</v>
      </c>
      <c r="H152" s="749">
        <v>118547</v>
      </c>
      <c r="I152" s="749">
        <v>18547</v>
      </c>
      <c r="J152" s="749" t="s">
        <v>850</v>
      </c>
      <c r="K152" s="749" t="s">
        <v>851</v>
      </c>
      <c r="L152" s="752">
        <v>123.49000000000005</v>
      </c>
      <c r="M152" s="752">
        <v>3</v>
      </c>
      <c r="N152" s="753">
        <v>370.47000000000014</v>
      </c>
    </row>
    <row r="153" spans="1:14" ht="14.4" customHeight="1" x14ac:dyDescent="0.3">
      <c r="A153" s="747" t="s">
        <v>555</v>
      </c>
      <c r="B153" s="748" t="s">
        <v>556</v>
      </c>
      <c r="C153" s="749" t="s">
        <v>569</v>
      </c>
      <c r="D153" s="750" t="s">
        <v>570</v>
      </c>
      <c r="E153" s="751">
        <v>50113014</v>
      </c>
      <c r="F153" s="750" t="s">
        <v>852</v>
      </c>
      <c r="G153" s="749" t="s">
        <v>590</v>
      </c>
      <c r="H153" s="749">
        <v>64942</v>
      </c>
      <c r="I153" s="749">
        <v>64942</v>
      </c>
      <c r="J153" s="749" t="s">
        <v>853</v>
      </c>
      <c r="K153" s="749" t="s">
        <v>854</v>
      </c>
      <c r="L153" s="752">
        <v>2113.7500000000005</v>
      </c>
      <c r="M153" s="752">
        <v>1</v>
      </c>
      <c r="N153" s="753">
        <v>2113.7500000000005</v>
      </c>
    </row>
    <row r="154" spans="1:14" ht="14.4" customHeight="1" x14ac:dyDescent="0.3">
      <c r="A154" s="747" t="s">
        <v>555</v>
      </c>
      <c r="B154" s="748" t="s">
        <v>556</v>
      </c>
      <c r="C154" s="749" t="s">
        <v>569</v>
      </c>
      <c r="D154" s="750" t="s">
        <v>570</v>
      </c>
      <c r="E154" s="751">
        <v>50113014</v>
      </c>
      <c r="F154" s="750" t="s">
        <v>852</v>
      </c>
      <c r="G154" s="749" t="s">
        <v>590</v>
      </c>
      <c r="H154" s="749">
        <v>164401</v>
      </c>
      <c r="I154" s="749">
        <v>164401</v>
      </c>
      <c r="J154" s="749" t="s">
        <v>855</v>
      </c>
      <c r="K154" s="749" t="s">
        <v>856</v>
      </c>
      <c r="L154" s="752">
        <v>148.5</v>
      </c>
      <c r="M154" s="752">
        <v>3</v>
      </c>
      <c r="N154" s="753">
        <v>445.5</v>
      </c>
    </row>
    <row r="155" spans="1:14" ht="14.4" customHeight="1" x14ac:dyDescent="0.3">
      <c r="A155" s="747" t="s">
        <v>555</v>
      </c>
      <c r="B155" s="748" t="s">
        <v>556</v>
      </c>
      <c r="C155" s="749" t="s">
        <v>574</v>
      </c>
      <c r="D155" s="750" t="s">
        <v>575</v>
      </c>
      <c r="E155" s="751">
        <v>50113001</v>
      </c>
      <c r="F155" s="750" t="s">
        <v>586</v>
      </c>
      <c r="G155" s="749" t="s">
        <v>587</v>
      </c>
      <c r="H155" s="749">
        <v>100362</v>
      </c>
      <c r="I155" s="749">
        <v>362</v>
      </c>
      <c r="J155" s="749" t="s">
        <v>593</v>
      </c>
      <c r="K155" s="749" t="s">
        <v>594</v>
      </c>
      <c r="L155" s="752">
        <v>72.600000000000009</v>
      </c>
      <c r="M155" s="752">
        <v>2</v>
      </c>
      <c r="N155" s="753">
        <v>145.20000000000002</v>
      </c>
    </row>
    <row r="156" spans="1:14" ht="14.4" customHeight="1" x14ac:dyDescent="0.3">
      <c r="A156" s="747" t="s">
        <v>555</v>
      </c>
      <c r="B156" s="748" t="s">
        <v>556</v>
      </c>
      <c r="C156" s="749" t="s">
        <v>574</v>
      </c>
      <c r="D156" s="750" t="s">
        <v>575</v>
      </c>
      <c r="E156" s="751">
        <v>50113001</v>
      </c>
      <c r="F156" s="750" t="s">
        <v>586</v>
      </c>
      <c r="G156" s="749" t="s">
        <v>587</v>
      </c>
      <c r="H156" s="749">
        <v>108510</v>
      </c>
      <c r="I156" s="749">
        <v>8510</v>
      </c>
      <c r="J156" s="749" t="s">
        <v>857</v>
      </c>
      <c r="K156" s="749" t="s">
        <v>858</v>
      </c>
      <c r="L156" s="752">
        <v>353.59999999999997</v>
      </c>
      <c r="M156" s="752">
        <v>1</v>
      </c>
      <c r="N156" s="753">
        <v>353.59999999999997</v>
      </c>
    </row>
    <row r="157" spans="1:14" ht="14.4" customHeight="1" x14ac:dyDescent="0.3">
      <c r="A157" s="747" t="s">
        <v>555</v>
      </c>
      <c r="B157" s="748" t="s">
        <v>556</v>
      </c>
      <c r="C157" s="749" t="s">
        <v>574</v>
      </c>
      <c r="D157" s="750" t="s">
        <v>575</v>
      </c>
      <c r="E157" s="751">
        <v>50113001</v>
      </c>
      <c r="F157" s="750" t="s">
        <v>586</v>
      </c>
      <c r="G157" s="749" t="s">
        <v>587</v>
      </c>
      <c r="H157" s="749">
        <v>847469</v>
      </c>
      <c r="I157" s="749">
        <v>0</v>
      </c>
      <c r="J157" s="749" t="s">
        <v>859</v>
      </c>
      <c r="K157" s="749" t="s">
        <v>557</v>
      </c>
      <c r="L157" s="752">
        <v>119.65710111152246</v>
      </c>
      <c r="M157" s="752">
        <v>1</v>
      </c>
      <c r="N157" s="753">
        <v>119.65710111152246</v>
      </c>
    </row>
    <row r="158" spans="1:14" ht="14.4" customHeight="1" x14ac:dyDescent="0.3">
      <c r="A158" s="747" t="s">
        <v>555</v>
      </c>
      <c r="B158" s="748" t="s">
        <v>556</v>
      </c>
      <c r="C158" s="749" t="s">
        <v>574</v>
      </c>
      <c r="D158" s="750" t="s">
        <v>575</v>
      </c>
      <c r="E158" s="751">
        <v>50113001</v>
      </c>
      <c r="F158" s="750" t="s">
        <v>586</v>
      </c>
      <c r="G158" s="749" t="s">
        <v>587</v>
      </c>
      <c r="H158" s="749">
        <v>207931</v>
      </c>
      <c r="I158" s="749">
        <v>207931</v>
      </c>
      <c r="J158" s="749" t="s">
        <v>606</v>
      </c>
      <c r="K158" s="749" t="s">
        <v>607</v>
      </c>
      <c r="L158" s="752">
        <v>26.090000000000007</v>
      </c>
      <c r="M158" s="752">
        <v>1</v>
      </c>
      <c r="N158" s="753">
        <v>26.090000000000007</v>
      </c>
    </row>
    <row r="159" spans="1:14" ht="14.4" customHeight="1" x14ac:dyDescent="0.3">
      <c r="A159" s="747" t="s">
        <v>555</v>
      </c>
      <c r="B159" s="748" t="s">
        <v>556</v>
      </c>
      <c r="C159" s="749" t="s">
        <v>574</v>
      </c>
      <c r="D159" s="750" t="s">
        <v>575</v>
      </c>
      <c r="E159" s="751">
        <v>50113001</v>
      </c>
      <c r="F159" s="750" t="s">
        <v>586</v>
      </c>
      <c r="G159" s="749" t="s">
        <v>587</v>
      </c>
      <c r="H159" s="749">
        <v>847713</v>
      </c>
      <c r="I159" s="749">
        <v>125526</v>
      </c>
      <c r="J159" s="749" t="s">
        <v>860</v>
      </c>
      <c r="K159" s="749" t="s">
        <v>861</v>
      </c>
      <c r="L159" s="752">
        <v>111.63</v>
      </c>
      <c r="M159" s="752">
        <v>1</v>
      </c>
      <c r="N159" s="753">
        <v>111.63</v>
      </c>
    </row>
    <row r="160" spans="1:14" ht="14.4" customHeight="1" x14ac:dyDescent="0.3">
      <c r="A160" s="747" t="s">
        <v>555</v>
      </c>
      <c r="B160" s="748" t="s">
        <v>556</v>
      </c>
      <c r="C160" s="749" t="s">
        <v>574</v>
      </c>
      <c r="D160" s="750" t="s">
        <v>575</v>
      </c>
      <c r="E160" s="751">
        <v>50113001</v>
      </c>
      <c r="F160" s="750" t="s">
        <v>586</v>
      </c>
      <c r="G160" s="749" t="s">
        <v>587</v>
      </c>
      <c r="H160" s="749">
        <v>104071</v>
      </c>
      <c r="I160" s="749">
        <v>4071</v>
      </c>
      <c r="J160" s="749" t="s">
        <v>642</v>
      </c>
      <c r="K160" s="749" t="s">
        <v>643</v>
      </c>
      <c r="L160" s="752">
        <v>152.96999999999997</v>
      </c>
      <c r="M160" s="752">
        <v>1</v>
      </c>
      <c r="N160" s="753">
        <v>152.96999999999997</v>
      </c>
    </row>
    <row r="161" spans="1:14" ht="14.4" customHeight="1" x14ac:dyDescent="0.3">
      <c r="A161" s="747" t="s">
        <v>555</v>
      </c>
      <c r="B161" s="748" t="s">
        <v>556</v>
      </c>
      <c r="C161" s="749" t="s">
        <v>574</v>
      </c>
      <c r="D161" s="750" t="s">
        <v>575</v>
      </c>
      <c r="E161" s="751">
        <v>50113001</v>
      </c>
      <c r="F161" s="750" t="s">
        <v>586</v>
      </c>
      <c r="G161" s="749" t="s">
        <v>587</v>
      </c>
      <c r="H161" s="749">
        <v>992047</v>
      </c>
      <c r="I161" s="749">
        <v>0</v>
      </c>
      <c r="J161" s="749" t="s">
        <v>655</v>
      </c>
      <c r="K161" s="749" t="s">
        <v>557</v>
      </c>
      <c r="L161" s="752">
        <v>158.86000000000001</v>
      </c>
      <c r="M161" s="752">
        <v>1</v>
      </c>
      <c r="N161" s="753">
        <v>158.86000000000001</v>
      </c>
    </row>
    <row r="162" spans="1:14" ht="14.4" customHeight="1" x14ac:dyDescent="0.3">
      <c r="A162" s="747" t="s">
        <v>555</v>
      </c>
      <c r="B162" s="748" t="s">
        <v>556</v>
      </c>
      <c r="C162" s="749" t="s">
        <v>574</v>
      </c>
      <c r="D162" s="750" t="s">
        <v>575</v>
      </c>
      <c r="E162" s="751">
        <v>50113001</v>
      </c>
      <c r="F162" s="750" t="s">
        <v>586</v>
      </c>
      <c r="G162" s="749" t="s">
        <v>587</v>
      </c>
      <c r="H162" s="749">
        <v>187660</v>
      </c>
      <c r="I162" s="749">
        <v>187660</v>
      </c>
      <c r="J162" s="749" t="s">
        <v>685</v>
      </c>
      <c r="K162" s="749" t="s">
        <v>688</v>
      </c>
      <c r="L162" s="752">
        <v>577.83000000000015</v>
      </c>
      <c r="M162" s="752">
        <v>1</v>
      </c>
      <c r="N162" s="753">
        <v>577.83000000000015</v>
      </c>
    </row>
    <row r="163" spans="1:14" ht="14.4" customHeight="1" x14ac:dyDescent="0.3">
      <c r="A163" s="747" t="s">
        <v>555</v>
      </c>
      <c r="B163" s="748" t="s">
        <v>556</v>
      </c>
      <c r="C163" s="749" t="s">
        <v>574</v>
      </c>
      <c r="D163" s="750" t="s">
        <v>575</v>
      </c>
      <c r="E163" s="751">
        <v>50113001</v>
      </c>
      <c r="F163" s="750" t="s">
        <v>586</v>
      </c>
      <c r="G163" s="749" t="s">
        <v>587</v>
      </c>
      <c r="H163" s="749">
        <v>51367</v>
      </c>
      <c r="I163" s="749">
        <v>51367</v>
      </c>
      <c r="J163" s="749" t="s">
        <v>685</v>
      </c>
      <c r="K163" s="749" t="s">
        <v>862</v>
      </c>
      <c r="L163" s="752">
        <v>92.95</v>
      </c>
      <c r="M163" s="752">
        <v>1</v>
      </c>
      <c r="N163" s="753">
        <v>92.95</v>
      </c>
    </row>
    <row r="164" spans="1:14" ht="14.4" customHeight="1" x14ac:dyDescent="0.3">
      <c r="A164" s="747" t="s">
        <v>555</v>
      </c>
      <c r="B164" s="748" t="s">
        <v>556</v>
      </c>
      <c r="C164" s="749" t="s">
        <v>574</v>
      </c>
      <c r="D164" s="750" t="s">
        <v>575</v>
      </c>
      <c r="E164" s="751">
        <v>50113001</v>
      </c>
      <c r="F164" s="750" t="s">
        <v>586</v>
      </c>
      <c r="G164" s="749" t="s">
        <v>587</v>
      </c>
      <c r="H164" s="749">
        <v>51366</v>
      </c>
      <c r="I164" s="749">
        <v>51366</v>
      </c>
      <c r="J164" s="749" t="s">
        <v>685</v>
      </c>
      <c r="K164" s="749" t="s">
        <v>687</v>
      </c>
      <c r="L164" s="752">
        <v>171.6</v>
      </c>
      <c r="M164" s="752">
        <v>1</v>
      </c>
      <c r="N164" s="753">
        <v>171.6</v>
      </c>
    </row>
    <row r="165" spans="1:14" ht="14.4" customHeight="1" x14ac:dyDescent="0.3">
      <c r="A165" s="747" t="s">
        <v>555</v>
      </c>
      <c r="B165" s="748" t="s">
        <v>556</v>
      </c>
      <c r="C165" s="749" t="s">
        <v>574</v>
      </c>
      <c r="D165" s="750" t="s">
        <v>575</v>
      </c>
      <c r="E165" s="751">
        <v>50113001</v>
      </c>
      <c r="F165" s="750" t="s">
        <v>586</v>
      </c>
      <c r="G165" s="749" t="s">
        <v>587</v>
      </c>
      <c r="H165" s="749">
        <v>921245</v>
      </c>
      <c r="I165" s="749">
        <v>0</v>
      </c>
      <c r="J165" s="749" t="s">
        <v>863</v>
      </c>
      <c r="K165" s="749" t="s">
        <v>557</v>
      </c>
      <c r="L165" s="752">
        <v>115.90693968453903</v>
      </c>
      <c r="M165" s="752">
        <v>2</v>
      </c>
      <c r="N165" s="753">
        <v>231.81387936907805</v>
      </c>
    </row>
    <row r="166" spans="1:14" ht="14.4" customHeight="1" x14ac:dyDescent="0.3">
      <c r="A166" s="747" t="s">
        <v>555</v>
      </c>
      <c r="B166" s="748" t="s">
        <v>556</v>
      </c>
      <c r="C166" s="749" t="s">
        <v>574</v>
      </c>
      <c r="D166" s="750" t="s">
        <v>575</v>
      </c>
      <c r="E166" s="751">
        <v>50113001</v>
      </c>
      <c r="F166" s="750" t="s">
        <v>586</v>
      </c>
      <c r="G166" s="749" t="s">
        <v>587</v>
      </c>
      <c r="H166" s="749">
        <v>921272</v>
      </c>
      <c r="I166" s="749">
        <v>0</v>
      </c>
      <c r="J166" s="749" t="s">
        <v>864</v>
      </c>
      <c r="K166" s="749" t="s">
        <v>557</v>
      </c>
      <c r="L166" s="752">
        <v>98.272883011216507</v>
      </c>
      <c r="M166" s="752">
        <v>20</v>
      </c>
      <c r="N166" s="753">
        <v>1965.4576602243301</v>
      </c>
    </row>
    <row r="167" spans="1:14" ht="14.4" customHeight="1" x14ac:dyDescent="0.3">
      <c r="A167" s="747" t="s">
        <v>555</v>
      </c>
      <c r="B167" s="748" t="s">
        <v>556</v>
      </c>
      <c r="C167" s="749" t="s">
        <v>574</v>
      </c>
      <c r="D167" s="750" t="s">
        <v>575</v>
      </c>
      <c r="E167" s="751">
        <v>50113001</v>
      </c>
      <c r="F167" s="750" t="s">
        <v>586</v>
      </c>
      <c r="G167" s="749" t="s">
        <v>587</v>
      </c>
      <c r="H167" s="749">
        <v>921241</v>
      </c>
      <c r="I167" s="749">
        <v>0</v>
      </c>
      <c r="J167" s="749" t="s">
        <v>865</v>
      </c>
      <c r="K167" s="749" t="s">
        <v>557</v>
      </c>
      <c r="L167" s="752">
        <v>123.7140918721049</v>
      </c>
      <c r="M167" s="752">
        <v>4</v>
      </c>
      <c r="N167" s="753">
        <v>494.85636748841961</v>
      </c>
    </row>
    <row r="168" spans="1:14" ht="14.4" customHeight="1" x14ac:dyDescent="0.3">
      <c r="A168" s="747" t="s">
        <v>555</v>
      </c>
      <c r="B168" s="748" t="s">
        <v>556</v>
      </c>
      <c r="C168" s="749" t="s">
        <v>574</v>
      </c>
      <c r="D168" s="750" t="s">
        <v>575</v>
      </c>
      <c r="E168" s="751">
        <v>50113001</v>
      </c>
      <c r="F168" s="750" t="s">
        <v>586</v>
      </c>
      <c r="G168" s="749" t="s">
        <v>587</v>
      </c>
      <c r="H168" s="749">
        <v>920376</v>
      </c>
      <c r="I168" s="749">
        <v>0</v>
      </c>
      <c r="J168" s="749" t="s">
        <v>705</v>
      </c>
      <c r="K168" s="749" t="s">
        <v>557</v>
      </c>
      <c r="L168" s="752">
        <v>70.85534908147369</v>
      </c>
      <c r="M168" s="752">
        <v>11</v>
      </c>
      <c r="N168" s="753">
        <v>779.40883989621057</v>
      </c>
    </row>
    <row r="169" spans="1:14" ht="14.4" customHeight="1" x14ac:dyDescent="0.3">
      <c r="A169" s="747" t="s">
        <v>555</v>
      </c>
      <c r="B169" s="748" t="s">
        <v>556</v>
      </c>
      <c r="C169" s="749" t="s">
        <v>574</v>
      </c>
      <c r="D169" s="750" t="s">
        <v>575</v>
      </c>
      <c r="E169" s="751">
        <v>50113001</v>
      </c>
      <c r="F169" s="750" t="s">
        <v>586</v>
      </c>
      <c r="G169" s="749" t="s">
        <v>587</v>
      </c>
      <c r="H169" s="749">
        <v>921453</v>
      </c>
      <c r="I169" s="749">
        <v>0</v>
      </c>
      <c r="J169" s="749" t="s">
        <v>866</v>
      </c>
      <c r="K169" s="749" t="s">
        <v>557</v>
      </c>
      <c r="L169" s="752">
        <v>77.905593318104437</v>
      </c>
      <c r="M169" s="752">
        <v>20</v>
      </c>
      <c r="N169" s="753">
        <v>1558.1118663620887</v>
      </c>
    </row>
    <row r="170" spans="1:14" ht="14.4" customHeight="1" x14ac:dyDescent="0.3">
      <c r="A170" s="747" t="s">
        <v>555</v>
      </c>
      <c r="B170" s="748" t="s">
        <v>556</v>
      </c>
      <c r="C170" s="749" t="s">
        <v>574</v>
      </c>
      <c r="D170" s="750" t="s">
        <v>575</v>
      </c>
      <c r="E170" s="751">
        <v>50113001</v>
      </c>
      <c r="F170" s="750" t="s">
        <v>586</v>
      </c>
      <c r="G170" s="749" t="s">
        <v>587</v>
      </c>
      <c r="H170" s="749">
        <v>921230</v>
      </c>
      <c r="I170" s="749">
        <v>0</v>
      </c>
      <c r="J170" s="749" t="s">
        <v>867</v>
      </c>
      <c r="K170" s="749" t="s">
        <v>557</v>
      </c>
      <c r="L170" s="752">
        <v>46.206137003486496</v>
      </c>
      <c r="M170" s="752">
        <v>3</v>
      </c>
      <c r="N170" s="753">
        <v>138.61841101045948</v>
      </c>
    </row>
    <row r="171" spans="1:14" ht="14.4" customHeight="1" x14ac:dyDescent="0.3">
      <c r="A171" s="747" t="s">
        <v>555</v>
      </c>
      <c r="B171" s="748" t="s">
        <v>556</v>
      </c>
      <c r="C171" s="749" t="s">
        <v>574</v>
      </c>
      <c r="D171" s="750" t="s">
        <v>575</v>
      </c>
      <c r="E171" s="751">
        <v>50113001</v>
      </c>
      <c r="F171" s="750" t="s">
        <v>586</v>
      </c>
      <c r="G171" s="749" t="s">
        <v>587</v>
      </c>
      <c r="H171" s="749">
        <v>185812</v>
      </c>
      <c r="I171" s="749">
        <v>85812</v>
      </c>
      <c r="J171" s="749" t="s">
        <v>868</v>
      </c>
      <c r="K171" s="749" t="s">
        <v>869</v>
      </c>
      <c r="L171" s="752">
        <v>51.910000000000004</v>
      </c>
      <c r="M171" s="752">
        <v>5</v>
      </c>
      <c r="N171" s="753">
        <v>259.55</v>
      </c>
    </row>
    <row r="172" spans="1:14" ht="14.4" customHeight="1" x14ac:dyDescent="0.3">
      <c r="A172" s="747" t="s">
        <v>555</v>
      </c>
      <c r="B172" s="748" t="s">
        <v>556</v>
      </c>
      <c r="C172" s="749" t="s">
        <v>574</v>
      </c>
      <c r="D172" s="750" t="s">
        <v>575</v>
      </c>
      <c r="E172" s="751">
        <v>50113001</v>
      </c>
      <c r="F172" s="750" t="s">
        <v>586</v>
      </c>
      <c r="G172" s="749" t="s">
        <v>587</v>
      </c>
      <c r="H172" s="749">
        <v>203092</v>
      </c>
      <c r="I172" s="749">
        <v>203092</v>
      </c>
      <c r="J172" s="749" t="s">
        <v>713</v>
      </c>
      <c r="K172" s="749" t="s">
        <v>714</v>
      </c>
      <c r="L172" s="752">
        <v>149.92600000000002</v>
      </c>
      <c r="M172" s="752">
        <v>5</v>
      </c>
      <c r="N172" s="753">
        <v>749.63000000000011</v>
      </c>
    </row>
    <row r="173" spans="1:14" ht="14.4" customHeight="1" x14ac:dyDescent="0.3">
      <c r="A173" s="747" t="s">
        <v>555</v>
      </c>
      <c r="B173" s="748" t="s">
        <v>556</v>
      </c>
      <c r="C173" s="749" t="s">
        <v>574</v>
      </c>
      <c r="D173" s="750" t="s">
        <v>575</v>
      </c>
      <c r="E173" s="751">
        <v>50113001</v>
      </c>
      <c r="F173" s="750" t="s">
        <v>586</v>
      </c>
      <c r="G173" s="749" t="s">
        <v>587</v>
      </c>
      <c r="H173" s="749">
        <v>117992</v>
      </c>
      <c r="I173" s="749">
        <v>17992</v>
      </c>
      <c r="J173" s="749" t="s">
        <v>870</v>
      </c>
      <c r="K173" s="749" t="s">
        <v>871</v>
      </c>
      <c r="L173" s="752">
        <v>94.34</v>
      </c>
      <c r="M173" s="752">
        <v>1</v>
      </c>
      <c r="N173" s="753">
        <v>94.34</v>
      </c>
    </row>
    <row r="174" spans="1:14" ht="14.4" customHeight="1" x14ac:dyDescent="0.3">
      <c r="A174" s="747" t="s">
        <v>555</v>
      </c>
      <c r="B174" s="748" t="s">
        <v>556</v>
      </c>
      <c r="C174" s="749" t="s">
        <v>574</v>
      </c>
      <c r="D174" s="750" t="s">
        <v>575</v>
      </c>
      <c r="E174" s="751">
        <v>50113001</v>
      </c>
      <c r="F174" s="750" t="s">
        <v>586</v>
      </c>
      <c r="G174" s="749" t="s">
        <v>587</v>
      </c>
      <c r="H174" s="749">
        <v>100498</v>
      </c>
      <c r="I174" s="749">
        <v>498</v>
      </c>
      <c r="J174" s="749" t="s">
        <v>717</v>
      </c>
      <c r="K174" s="749" t="s">
        <v>718</v>
      </c>
      <c r="L174" s="752">
        <v>108.75000000000004</v>
      </c>
      <c r="M174" s="752">
        <v>3</v>
      </c>
      <c r="N174" s="753">
        <v>326.25000000000011</v>
      </c>
    </row>
    <row r="175" spans="1:14" ht="14.4" customHeight="1" x14ac:dyDescent="0.3">
      <c r="A175" s="747" t="s">
        <v>555</v>
      </c>
      <c r="B175" s="748" t="s">
        <v>556</v>
      </c>
      <c r="C175" s="749" t="s">
        <v>574</v>
      </c>
      <c r="D175" s="750" t="s">
        <v>575</v>
      </c>
      <c r="E175" s="751">
        <v>50113001</v>
      </c>
      <c r="F175" s="750" t="s">
        <v>586</v>
      </c>
      <c r="G175" s="749" t="s">
        <v>587</v>
      </c>
      <c r="H175" s="749">
        <v>102439</v>
      </c>
      <c r="I175" s="749">
        <v>2439</v>
      </c>
      <c r="J175" s="749" t="s">
        <v>872</v>
      </c>
      <c r="K175" s="749" t="s">
        <v>873</v>
      </c>
      <c r="L175" s="752">
        <v>285.08</v>
      </c>
      <c r="M175" s="752">
        <v>11</v>
      </c>
      <c r="N175" s="753">
        <v>3135.88</v>
      </c>
    </row>
    <row r="176" spans="1:14" ht="14.4" customHeight="1" x14ac:dyDescent="0.3">
      <c r="A176" s="747" t="s">
        <v>555</v>
      </c>
      <c r="B176" s="748" t="s">
        <v>556</v>
      </c>
      <c r="C176" s="749" t="s">
        <v>574</v>
      </c>
      <c r="D176" s="750" t="s">
        <v>575</v>
      </c>
      <c r="E176" s="751">
        <v>50113001</v>
      </c>
      <c r="F176" s="750" t="s">
        <v>586</v>
      </c>
      <c r="G176" s="749" t="s">
        <v>587</v>
      </c>
      <c r="H176" s="749">
        <v>102684</v>
      </c>
      <c r="I176" s="749">
        <v>2684</v>
      </c>
      <c r="J176" s="749" t="s">
        <v>721</v>
      </c>
      <c r="K176" s="749" t="s">
        <v>722</v>
      </c>
      <c r="L176" s="752">
        <v>108.69000000000003</v>
      </c>
      <c r="M176" s="752">
        <v>2</v>
      </c>
      <c r="N176" s="753">
        <v>217.38000000000005</v>
      </c>
    </row>
    <row r="177" spans="1:14" ht="14.4" customHeight="1" x14ac:dyDescent="0.3">
      <c r="A177" s="747" t="s">
        <v>555</v>
      </c>
      <c r="B177" s="748" t="s">
        <v>556</v>
      </c>
      <c r="C177" s="749" t="s">
        <v>574</v>
      </c>
      <c r="D177" s="750" t="s">
        <v>575</v>
      </c>
      <c r="E177" s="751">
        <v>50113001</v>
      </c>
      <c r="F177" s="750" t="s">
        <v>586</v>
      </c>
      <c r="G177" s="749" t="s">
        <v>587</v>
      </c>
      <c r="H177" s="749">
        <v>100536</v>
      </c>
      <c r="I177" s="749">
        <v>536</v>
      </c>
      <c r="J177" s="749" t="s">
        <v>874</v>
      </c>
      <c r="K177" s="749" t="s">
        <v>594</v>
      </c>
      <c r="L177" s="752">
        <v>140.24000000000004</v>
      </c>
      <c r="M177" s="752">
        <v>2</v>
      </c>
      <c r="N177" s="753">
        <v>280.48000000000008</v>
      </c>
    </row>
    <row r="178" spans="1:14" ht="14.4" customHeight="1" x14ac:dyDescent="0.3">
      <c r="A178" s="747" t="s">
        <v>555</v>
      </c>
      <c r="B178" s="748" t="s">
        <v>556</v>
      </c>
      <c r="C178" s="749" t="s">
        <v>574</v>
      </c>
      <c r="D178" s="750" t="s">
        <v>575</v>
      </c>
      <c r="E178" s="751">
        <v>50113001</v>
      </c>
      <c r="F178" s="750" t="s">
        <v>586</v>
      </c>
      <c r="G178" s="749" t="s">
        <v>587</v>
      </c>
      <c r="H178" s="749">
        <v>848950</v>
      </c>
      <c r="I178" s="749">
        <v>155148</v>
      </c>
      <c r="J178" s="749" t="s">
        <v>752</v>
      </c>
      <c r="K178" s="749" t="s">
        <v>753</v>
      </c>
      <c r="L178" s="752">
        <v>20.46</v>
      </c>
      <c r="M178" s="752">
        <v>1</v>
      </c>
      <c r="N178" s="753">
        <v>20.46</v>
      </c>
    </row>
    <row r="179" spans="1:14" ht="14.4" customHeight="1" x14ac:dyDescent="0.3">
      <c r="A179" s="747" t="s">
        <v>555</v>
      </c>
      <c r="B179" s="748" t="s">
        <v>556</v>
      </c>
      <c r="C179" s="749" t="s">
        <v>574</v>
      </c>
      <c r="D179" s="750" t="s">
        <v>575</v>
      </c>
      <c r="E179" s="751">
        <v>50113001</v>
      </c>
      <c r="F179" s="750" t="s">
        <v>586</v>
      </c>
      <c r="G179" s="749" t="s">
        <v>587</v>
      </c>
      <c r="H179" s="749">
        <v>159357</v>
      </c>
      <c r="I179" s="749">
        <v>59357</v>
      </c>
      <c r="J179" s="749" t="s">
        <v>758</v>
      </c>
      <c r="K179" s="749" t="s">
        <v>759</v>
      </c>
      <c r="L179" s="752">
        <v>188.88</v>
      </c>
      <c r="M179" s="752">
        <v>1</v>
      </c>
      <c r="N179" s="753">
        <v>188.88</v>
      </c>
    </row>
    <row r="180" spans="1:14" ht="14.4" customHeight="1" x14ac:dyDescent="0.3">
      <c r="A180" s="747" t="s">
        <v>555</v>
      </c>
      <c r="B180" s="748" t="s">
        <v>556</v>
      </c>
      <c r="C180" s="749" t="s">
        <v>574</v>
      </c>
      <c r="D180" s="750" t="s">
        <v>575</v>
      </c>
      <c r="E180" s="751">
        <v>50113001</v>
      </c>
      <c r="F180" s="750" t="s">
        <v>586</v>
      </c>
      <c r="G180" s="749" t="s">
        <v>587</v>
      </c>
      <c r="H180" s="749">
        <v>193109</v>
      </c>
      <c r="I180" s="749">
        <v>93109</v>
      </c>
      <c r="J180" s="749" t="s">
        <v>768</v>
      </c>
      <c r="K180" s="749" t="s">
        <v>643</v>
      </c>
      <c r="L180" s="752">
        <v>163.79428571428571</v>
      </c>
      <c r="M180" s="752">
        <v>280</v>
      </c>
      <c r="N180" s="753">
        <v>45862.400000000001</v>
      </c>
    </row>
    <row r="181" spans="1:14" ht="14.4" customHeight="1" x14ac:dyDescent="0.3">
      <c r="A181" s="747" t="s">
        <v>555</v>
      </c>
      <c r="B181" s="748" t="s">
        <v>556</v>
      </c>
      <c r="C181" s="749" t="s">
        <v>574</v>
      </c>
      <c r="D181" s="750" t="s">
        <v>575</v>
      </c>
      <c r="E181" s="751">
        <v>50113001</v>
      </c>
      <c r="F181" s="750" t="s">
        <v>586</v>
      </c>
      <c r="G181" s="749" t="s">
        <v>587</v>
      </c>
      <c r="H181" s="749">
        <v>191836</v>
      </c>
      <c r="I181" s="749">
        <v>91836</v>
      </c>
      <c r="J181" s="749" t="s">
        <v>773</v>
      </c>
      <c r="K181" s="749" t="s">
        <v>775</v>
      </c>
      <c r="L181" s="752">
        <v>44.669999999999995</v>
      </c>
      <c r="M181" s="752">
        <v>1</v>
      </c>
      <c r="N181" s="753">
        <v>44.669999999999995</v>
      </c>
    </row>
    <row r="182" spans="1:14" ht="14.4" customHeight="1" x14ac:dyDescent="0.3">
      <c r="A182" s="747" t="s">
        <v>555</v>
      </c>
      <c r="B182" s="748" t="s">
        <v>556</v>
      </c>
      <c r="C182" s="749" t="s">
        <v>574</v>
      </c>
      <c r="D182" s="750" t="s">
        <v>575</v>
      </c>
      <c r="E182" s="751">
        <v>50113001</v>
      </c>
      <c r="F182" s="750" t="s">
        <v>586</v>
      </c>
      <c r="G182" s="749" t="s">
        <v>587</v>
      </c>
      <c r="H182" s="749">
        <v>203637</v>
      </c>
      <c r="I182" s="749">
        <v>203637</v>
      </c>
      <c r="J182" s="749" t="s">
        <v>875</v>
      </c>
      <c r="K182" s="749" t="s">
        <v>876</v>
      </c>
      <c r="L182" s="752">
        <v>1164.28</v>
      </c>
      <c r="M182" s="752">
        <v>3</v>
      </c>
      <c r="N182" s="753">
        <v>3492.8399999999997</v>
      </c>
    </row>
    <row r="183" spans="1:14" ht="14.4" customHeight="1" x14ac:dyDescent="0.3">
      <c r="A183" s="747" t="s">
        <v>555</v>
      </c>
      <c r="B183" s="748" t="s">
        <v>556</v>
      </c>
      <c r="C183" s="749" t="s">
        <v>574</v>
      </c>
      <c r="D183" s="750" t="s">
        <v>575</v>
      </c>
      <c r="E183" s="751">
        <v>50113013</v>
      </c>
      <c r="F183" s="750" t="s">
        <v>815</v>
      </c>
      <c r="G183" s="749" t="s">
        <v>590</v>
      </c>
      <c r="H183" s="749">
        <v>203097</v>
      </c>
      <c r="I183" s="749">
        <v>203097</v>
      </c>
      <c r="J183" s="749" t="s">
        <v>877</v>
      </c>
      <c r="K183" s="749" t="s">
        <v>878</v>
      </c>
      <c r="L183" s="752">
        <v>167.54</v>
      </c>
      <c r="M183" s="752">
        <v>3</v>
      </c>
      <c r="N183" s="753">
        <v>502.62</v>
      </c>
    </row>
    <row r="184" spans="1:14" ht="14.4" customHeight="1" x14ac:dyDescent="0.3">
      <c r="A184" s="747" t="s">
        <v>555</v>
      </c>
      <c r="B184" s="748" t="s">
        <v>556</v>
      </c>
      <c r="C184" s="749" t="s">
        <v>577</v>
      </c>
      <c r="D184" s="750" t="s">
        <v>578</v>
      </c>
      <c r="E184" s="751">
        <v>50113001</v>
      </c>
      <c r="F184" s="750" t="s">
        <v>586</v>
      </c>
      <c r="G184" s="749" t="s">
        <v>587</v>
      </c>
      <c r="H184" s="749">
        <v>207697</v>
      </c>
      <c r="I184" s="749">
        <v>207697</v>
      </c>
      <c r="J184" s="749" t="s">
        <v>879</v>
      </c>
      <c r="K184" s="749" t="s">
        <v>880</v>
      </c>
      <c r="L184" s="752">
        <v>1457.8900000000003</v>
      </c>
      <c r="M184" s="752">
        <v>1</v>
      </c>
      <c r="N184" s="753">
        <v>1457.8900000000003</v>
      </c>
    </row>
    <row r="185" spans="1:14" ht="14.4" customHeight="1" x14ac:dyDescent="0.3">
      <c r="A185" s="747" t="s">
        <v>555</v>
      </c>
      <c r="B185" s="748" t="s">
        <v>556</v>
      </c>
      <c r="C185" s="749" t="s">
        <v>577</v>
      </c>
      <c r="D185" s="750" t="s">
        <v>578</v>
      </c>
      <c r="E185" s="751">
        <v>50113001</v>
      </c>
      <c r="F185" s="750" t="s">
        <v>586</v>
      </c>
      <c r="G185" s="749" t="s">
        <v>587</v>
      </c>
      <c r="H185" s="749">
        <v>117011</v>
      </c>
      <c r="I185" s="749">
        <v>17011</v>
      </c>
      <c r="J185" s="749" t="s">
        <v>638</v>
      </c>
      <c r="K185" s="749" t="s">
        <v>639</v>
      </c>
      <c r="L185" s="752">
        <v>145.5</v>
      </c>
      <c r="M185" s="752">
        <v>4</v>
      </c>
      <c r="N185" s="753">
        <v>582</v>
      </c>
    </row>
    <row r="186" spans="1:14" ht="14.4" customHeight="1" x14ac:dyDescent="0.3">
      <c r="A186" s="747" t="s">
        <v>555</v>
      </c>
      <c r="B186" s="748" t="s">
        <v>556</v>
      </c>
      <c r="C186" s="749" t="s">
        <v>577</v>
      </c>
      <c r="D186" s="750" t="s">
        <v>578</v>
      </c>
      <c r="E186" s="751">
        <v>50113001</v>
      </c>
      <c r="F186" s="750" t="s">
        <v>586</v>
      </c>
      <c r="G186" s="749" t="s">
        <v>587</v>
      </c>
      <c r="H186" s="749">
        <v>187660</v>
      </c>
      <c r="I186" s="749">
        <v>187660</v>
      </c>
      <c r="J186" s="749" t="s">
        <v>685</v>
      </c>
      <c r="K186" s="749" t="s">
        <v>688</v>
      </c>
      <c r="L186" s="752">
        <v>577.83000000000015</v>
      </c>
      <c r="M186" s="752">
        <v>1</v>
      </c>
      <c r="N186" s="753">
        <v>577.83000000000015</v>
      </c>
    </row>
    <row r="187" spans="1:14" ht="14.4" customHeight="1" x14ac:dyDescent="0.3">
      <c r="A187" s="747" t="s">
        <v>555</v>
      </c>
      <c r="B187" s="748" t="s">
        <v>556</v>
      </c>
      <c r="C187" s="749" t="s">
        <v>577</v>
      </c>
      <c r="D187" s="750" t="s">
        <v>578</v>
      </c>
      <c r="E187" s="751">
        <v>50113001</v>
      </c>
      <c r="F187" s="750" t="s">
        <v>586</v>
      </c>
      <c r="G187" s="749" t="s">
        <v>587</v>
      </c>
      <c r="H187" s="749">
        <v>501957</v>
      </c>
      <c r="I187" s="749">
        <v>0</v>
      </c>
      <c r="J187" s="749" t="s">
        <v>881</v>
      </c>
      <c r="K187" s="749" t="s">
        <v>557</v>
      </c>
      <c r="L187" s="752">
        <v>124.69112817280096</v>
      </c>
      <c r="M187" s="752">
        <v>7</v>
      </c>
      <c r="N187" s="753">
        <v>872.83789720960669</v>
      </c>
    </row>
    <row r="188" spans="1:14" ht="14.4" customHeight="1" x14ac:dyDescent="0.3">
      <c r="A188" s="747" t="s">
        <v>555</v>
      </c>
      <c r="B188" s="748" t="s">
        <v>556</v>
      </c>
      <c r="C188" s="749" t="s">
        <v>577</v>
      </c>
      <c r="D188" s="750" t="s">
        <v>578</v>
      </c>
      <c r="E188" s="751">
        <v>50113001</v>
      </c>
      <c r="F188" s="750" t="s">
        <v>586</v>
      </c>
      <c r="G188" s="749" t="s">
        <v>587</v>
      </c>
      <c r="H188" s="749">
        <v>930674</v>
      </c>
      <c r="I188" s="749">
        <v>0</v>
      </c>
      <c r="J188" s="749" t="s">
        <v>882</v>
      </c>
      <c r="K188" s="749" t="s">
        <v>557</v>
      </c>
      <c r="L188" s="752">
        <v>166.94822873546326</v>
      </c>
      <c r="M188" s="752">
        <v>4</v>
      </c>
      <c r="N188" s="753">
        <v>667.79291494185304</v>
      </c>
    </row>
    <row r="189" spans="1:14" ht="14.4" customHeight="1" x14ac:dyDescent="0.3">
      <c r="A189" s="747" t="s">
        <v>555</v>
      </c>
      <c r="B189" s="748" t="s">
        <v>556</v>
      </c>
      <c r="C189" s="749" t="s">
        <v>577</v>
      </c>
      <c r="D189" s="750" t="s">
        <v>578</v>
      </c>
      <c r="E189" s="751">
        <v>50113001</v>
      </c>
      <c r="F189" s="750" t="s">
        <v>586</v>
      </c>
      <c r="G189" s="749" t="s">
        <v>587</v>
      </c>
      <c r="H189" s="749">
        <v>921277</v>
      </c>
      <c r="I189" s="749">
        <v>0</v>
      </c>
      <c r="J189" s="749" t="s">
        <v>883</v>
      </c>
      <c r="K189" s="749" t="s">
        <v>557</v>
      </c>
      <c r="L189" s="752">
        <v>238.77581493521589</v>
      </c>
      <c r="M189" s="752">
        <v>3</v>
      </c>
      <c r="N189" s="753">
        <v>716.3274448056477</v>
      </c>
    </row>
    <row r="190" spans="1:14" ht="14.4" customHeight="1" x14ac:dyDescent="0.3">
      <c r="A190" s="747" t="s">
        <v>555</v>
      </c>
      <c r="B190" s="748" t="s">
        <v>556</v>
      </c>
      <c r="C190" s="749" t="s">
        <v>577</v>
      </c>
      <c r="D190" s="750" t="s">
        <v>578</v>
      </c>
      <c r="E190" s="751">
        <v>50113001</v>
      </c>
      <c r="F190" s="750" t="s">
        <v>586</v>
      </c>
      <c r="G190" s="749" t="s">
        <v>587</v>
      </c>
      <c r="H190" s="749">
        <v>921241</v>
      </c>
      <c r="I190" s="749">
        <v>0</v>
      </c>
      <c r="J190" s="749" t="s">
        <v>865</v>
      </c>
      <c r="K190" s="749" t="s">
        <v>557</v>
      </c>
      <c r="L190" s="752">
        <v>118.9984522540022</v>
      </c>
      <c r="M190" s="752">
        <v>6</v>
      </c>
      <c r="N190" s="753">
        <v>713.99071352401324</v>
      </c>
    </row>
    <row r="191" spans="1:14" ht="14.4" customHeight="1" x14ac:dyDescent="0.3">
      <c r="A191" s="747" t="s">
        <v>555</v>
      </c>
      <c r="B191" s="748" t="s">
        <v>556</v>
      </c>
      <c r="C191" s="749" t="s">
        <v>577</v>
      </c>
      <c r="D191" s="750" t="s">
        <v>578</v>
      </c>
      <c r="E191" s="751">
        <v>50113001</v>
      </c>
      <c r="F191" s="750" t="s">
        <v>586</v>
      </c>
      <c r="G191" s="749" t="s">
        <v>587</v>
      </c>
      <c r="H191" s="749">
        <v>920376</v>
      </c>
      <c r="I191" s="749">
        <v>0</v>
      </c>
      <c r="J191" s="749" t="s">
        <v>705</v>
      </c>
      <c r="K191" s="749" t="s">
        <v>557</v>
      </c>
      <c r="L191" s="752">
        <v>65.780823760360363</v>
      </c>
      <c r="M191" s="752">
        <v>10</v>
      </c>
      <c r="N191" s="753">
        <v>657.80823760360363</v>
      </c>
    </row>
    <row r="192" spans="1:14" ht="14.4" customHeight="1" x14ac:dyDescent="0.3">
      <c r="A192" s="747" t="s">
        <v>555</v>
      </c>
      <c r="B192" s="748" t="s">
        <v>556</v>
      </c>
      <c r="C192" s="749" t="s">
        <v>577</v>
      </c>
      <c r="D192" s="750" t="s">
        <v>578</v>
      </c>
      <c r="E192" s="751">
        <v>50113001</v>
      </c>
      <c r="F192" s="750" t="s">
        <v>586</v>
      </c>
      <c r="G192" s="749" t="s">
        <v>587</v>
      </c>
      <c r="H192" s="749">
        <v>500412</v>
      </c>
      <c r="I192" s="749">
        <v>0</v>
      </c>
      <c r="J192" s="749" t="s">
        <v>884</v>
      </c>
      <c r="K192" s="749" t="s">
        <v>557</v>
      </c>
      <c r="L192" s="752">
        <v>123.82365271512575</v>
      </c>
      <c r="M192" s="752">
        <v>2</v>
      </c>
      <c r="N192" s="753">
        <v>247.64730543025149</v>
      </c>
    </row>
    <row r="193" spans="1:14" ht="14.4" customHeight="1" x14ac:dyDescent="0.3">
      <c r="A193" s="747" t="s">
        <v>555</v>
      </c>
      <c r="B193" s="748" t="s">
        <v>556</v>
      </c>
      <c r="C193" s="749" t="s">
        <v>577</v>
      </c>
      <c r="D193" s="750" t="s">
        <v>578</v>
      </c>
      <c r="E193" s="751">
        <v>50113001</v>
      </c>
      <c r="F193" s="750" t="s">
        <v>586</v>
      </c>
      <c r="G193" s="749" t="s">
        <v>587</v>
      </c>
      <c r="H193" s="749">
        <v>185812</v>
      </c>
      <c r="I193" s="749">
        <v>85812</v>
      </c>
      <c r="J193" s="749" t="s">
        <v>868</v>
      </c>
      <c r="K193" s="749" t="s">
        <v>869</v>
      </c>
      <c r="L193" s="752">
        <v>51.910000000000011</v>
      </c>
      <c r="M193" s="752">
        <v>1</v>
      </c>
      <c r="N193" s="753">
        <v>51.910000000000011</v>
      </c>
    </row>
    <row r="194" spans="1:14" ht="14.4" customHeight="1" x14ac:dyDescent="0.3">
      <c r="A194" s="747" t="s">
        <v>555</v>
      </c>
      <c r="B194" s="748" t="s">
        <v>556</v>
      </c>
      <c r="C194" s="749" t="s">
        <v>577</v>
      </c>
      <c r="D194" s="750" t="s">
        <v>578</v>
      </c>
      <c r="E194" s="751">
        <v>50113001</v>
      </c>
      <c r="F194" s="750" t="s">
        <v>586</v>
      </c>
      <c r="G194" s="749" t="s">
        <v>587</v>
      </c>
      <c r="H194" s="749">
        <v>102439</v>
      </c>
      <c r="I194" s="749">
        <v>2439</v>
      </c>
      <c r="J194" s="749" t="s">
        <v>872</v>
      </c>
      <c r="K194" s="749" t="s">
        <v>873</v>
      </c>
      <c r="L194" s="752">
        <v>285.08</v>
      </c>
      <c r="M194" s="752">
        <v>6</v>
      </c>
      <c r="N194" s="753">
        <v>1710.48</v>
      </c>
    </row>
    <row r="195" spans="1:14" ht="14.4" customHeight="1" x14ac:dyDescent="0.3">
      <c r="A195" s="747" t="s">
        <v>555</v>
      </c>
      <c r="B195" s="748" t="s">
        <v>556</v>
      </c>
      <c r="C195" s="749" t="s">
        <v>577</v>
      </c>
      <c r="D195" s="750" t="s">
        <v>578</v>
      </c>
      <c r="E195" s="751">
        <v>50113001</v>
      </c>
      <c r="F195" s="750" t="s">
        <v>586</v>
      </c>
      <c r="G195" s="749" t="s">
        <v>587</v>
      </c>
      <c r="H195" s="749">
        <v>207820</v>
      </c>
      <c r="I195" s="749">
        <v>207820</v>
      </c>
      <c r="J195" s="749" t="s">
        <v>750</v>
      </c>
      <c r="K195" s="749" t="s">
        <v>751</v>
      </c>
      <c r="L195" s="752">
        <v>30.45</v>
      </c>
      <c r="M195" s="752">
        <v>1</v>
      </c>
      <c r="N195" s="753">
        <v>30.45</v>
      </c>
    </row>
    <row r="196" spans="1:14" ht="14.4" customHeight="1" x14ac:dyDescent="0.3">
      <c r="A196" s="747" t="s">
        <v>555</v>
      </c>
      <c r="B196" s="748" t="s">
        <v>556</v>
      </c>
      <c r="C196" s="749" t="s">
        <v>577</v>
      </c>
      <c r="D196" s="750" t="s">
        <v>578</v>
      </c>
      <c r="E196" s="751">
        <v>50113001</v>
      </c>
      <c r="F196" s="750" t="s">
        <v>586</v>
      </c>
      <c r="G196" s="749" t="s">
        <v>587</v>
      </c>
      <c r="H196" s="749">
        <v>193109</v>
      </c>
      <c r="I196" s="749">
        <v>93109</v>
      </c>
      <c r="J196" s="749" t="s">
        <v>768</v>
      </c>
      <c r="K196" s="749" t="s">
        <v>643</v>
      </c>
      <c r="L196" s="752">
        <v>163.79280000000003</v>
      </c>
      <c r="M196" s="752">
        <v>250</v>
      </c>
      <c r="N196" s="753">
        <v>40948.200000000004</v>
      </c>
    </row>
    <row r="197" spans="1:14" ht="14.4" customHeight="1" x14ac:dyDescent="0.3">
      <c r="A197" s="747" t="s">
        <v>555</v>
      </c>
      <c r="B197" s="748" t="s">
        <v>556</v>
      </c>
      <c r="C197" s="749" t="s">
        <v>577</v>
      </c>
      <c r="D197" s="750" t="s">
        <v>578</v>
      </c>
      <c r="E197" s="751">
        <v>50113013</v>
      </c>
      <c r="F197" s="750" t="s">
        <v>815</v>
      </c>
      <c r="G197" s="749" t="s">
        <v>590</v>
      </c>
      <c r="H197" s="749">
        <v>203097</v>
      </c>
      <c r="I197" s="749">
        <v>203097</v>
      </c>
      <c r="J197" s="749" t="s">
        <v>877</v>
      </c>
      <c r="K197" s="749" t="s">
        <v>878</v>
      </c>
      <c r="L197" s="752">
        <v>166.99666666666667</v>
      </c>
      <c r="M197" s="752">
        <v>9</v>
      </c>
      <c r="N197" s="753">
        <v>1502.97</v>
      </c>
    </row>
    <row r="198" spans="1:14" ht="14.4" customHeight="1" x14ac:dyDescent="0.3">
      <c r="A198" s="747" t="s">
        <v>555</v>
      </c>
      <c r="B198" s="748" t="s">
        <v>556</v>
      </c>
      <c r="C198" s="749" t="s">
        <v>580</v>
      </c>
      <c r="D198" s="750" t="s">
        <v>581</v>
      </c>
      <c r="E198" s="751">
        <v>50113001</v>
      </c>
      <c r="F198" s="750" t="s">
        <v>586</v>
      </c>
      <c r="G198" s="749" t="s">
        <v>587</v>
      </c>
      <c r="H198" s="749">
        <v>104071</v>
      </c>
      <c r="I198" s="749">
        <v>4071</v>
      </c>
      <c r="J198" s="749" t="s">
        <v>642</v>
      </c>
      <c r="K198" s="749" t="s">
        <v>643</v>
      </c>
      <c r="L198" s="752">
        <v>152.96999999999997</v>
      </c>
      <c r="M198" s="752">
        <v>1</v>
      </c>
      <c r="N198" s="753">
        <v>152.96999999999997</v>
      </c>
    </row>
    <row r="199" spans="1:14" ht="14.4" customHeight="1" x14ac:dyDescent="0.3">
      <c r="A199" s="747" t="s">
        <v>555</v>
      </c>
      <c r="B199" s="748" t="s">
        <v>556</v>
      </c>
      <c r="C199" s="749" t="s">
        <v>580</v>
      </c>
      <c r="D199" s="750" t="s">
        <v>581</v>
      </c>
      <c r="E199" s="751">
        <v>50113001</v>
      </c>
      <c r="F199" s="750" t="s">
        <v>586</v>
      </c>
      <c r="G199" s="749" t="s">
        <v>587</v>
      </c>
      <c r="H199" s="749">
        <v>187660</v>
      </c>
      <c r="I199" s="749">
        <v>187660</v>
      </c>
      <c r="J199" s="749" t="s">
        <v>685</v>
      </c>
      <c r="K199" s="749" t="s">
        <v>688</v>
      </c>
      <c r="L199" s="752">
        <v>577.83000000000015</v>
      </c>
      <c r="M199" s="752">
        <v>2</v>
      </c>
      <c r="N199" s="753">
        <v>1155.6600000000003</v>
      </c>
    </row>
    <row r="200" spans="1:14" ht="14.4" customHeight="1" x14ac:dyDescent="0.3">
      <c r="A200" s="747" t="s">
        <v>555</v>
      </c>
      <c r="B200" s="748" t="s">
        <v>556</v>
      </c>
      <c r="C200" s="749" t="s">
        <v>580</v>
      </c>
      <c r="D200" s="750" t="s">
        <v>581</v>
      </c>
      <c r="E200" s="751">
        <v>50113001</v>
      </c>
      <c r="F200" s="750" t="s">
        <v>586</v>
      </c>
      <c r="G200" s="749" t="s">
        <v>587</v>
      </c>
      <c r="H200" s="749">
        <v>921245</v>
      </c>
      <c r="I200" s="749">
        <v>0</v>
      </c>
      <c r="J200" s="749" t="s">
        <v>863</v>
      </c>
      <c r="K200" s="749" t="s">
        <v>557</v>
      </c>
      <c r="L200" s="752">
        <v>115.90691276635803</v>
      </c>
      <c r="M200" s="752">
        <v>1</v>
      </c>
      <c r="N200" s="753">
        <v>115.90691276635803</v>
      </c>
    </row>
    <row r="201" spans="1:14" ht="14.4" customHeight="1" x14ac:dyDescent="0.3">
      <c r="A201" s="747" t="s">
        <v>555</v>
      </c>
      <c r="B201" s="748" t="s">
        <v>556</v>
      </c>
      <c r="C201" s="749" t="s">
        <v>580</v>
      </c>
      <c r="D201" s="750" t="s">
        <v>581</v>
      </c>
      <c r="E201" s="751">
        <v>50113001</v>
      </c>
      <c r="F201" s="750" t="s">
        <v>586</v>
      </c>
      <c r="G201" s="749" t="s">
        <v>587</v>
      </c>
      <c r="H201" s="749">
        <v>501957</v>
      </c>
      <c r="I201" s="749">
        <v>0</v>
      </c>
      <c r="J201" s="749" t="s">
        <v>881</v>
      </c>
      <c r="K201" s="749" t="s">
        <v>557</v>
      </c>
      <c r="L201" s="752">
        <v>125.03791257467218</v>
      </c>
      <c r="M201" s="752">
        <v>7</v>
      </c>
      <c r="N201" s="753">
        <v>875.26538802270522</v>
      </c>
    </row>
    <row r="202" spans="1:14" ht="14.4" customHeight="1" x14ac:dyDescent="0.3">
      <c r="A202" s="747" t="s">
        <v>555</v>
      </c>
      <c r="B202" s="748" t="s">
        <v>556</v>
      </c>
      <c r="C202" s="749" t="s">
        <v>580</v>
      </c>
      <c r="D202" s="750" t="s">
        <v>581</v>
      </c>
      <c r="E202" s="751">
        <v>50113001</v>
      </c>
      <c r="F202" s="750" t="s">
        <v>586</v>
      </c>
      <c r="G202" s="749" t="s">
        <v>587</v>
      </c>
      <c r="H202" s="749">
        <v>930674</v>
      </c>
      <c r="I202" s="749">
        <v>0</v>
      </c>
      <c r="J202" s="749" t="s">
        <v>882</v>
      </c>
      <c r="K202" s="749" t="s">
        <v>557</v>
      </c>
      <c r="L202" s="752">
        <v>164.33707902753281</v>
      </c>
      <c r="M202" s="752">
        <v>5</v>
      </c>
      <c r="N202" s="753">
        <v>821.68539513766405</v>
      </c>
    </row>
    <row r="203" spans="1:14" ht="14.4" customHeight="1" x14ac:dyDescent="0.3">
      <c r="A203" s="747" t="s">
        <v>555</v>
      </c>
      <c r="B203" s="748" t="s">
        <v>556</v>
      </c>
      <c r="C203" s="749" t="s">
        <v>580</v>
      </c>
      <c r="D203" s="750" t="s">
        <v>581</v>
      </c>
      <c r="E203" s="751">
        <v>50113001</v>
      </c>
      <c r="F203" s="750" t="s">
        <v>586</v>
      </c>
      <c r="G203" s="749" t="s">
        <v>587</v>
      </c>
      <c r="H203" s="749">
        <v>921277</v>
      </c>
      <c r="I203" s="749">
        <v>0</v>
      </c>
      <c r="J203" s="749" t="s">
        <v>883</v>
      </c>
      <c r="K203" s="749" t="s">
        <v>557</v>
      </c>
      <c r="L203" s="752">
        <v>238.77581493521589</v>
      </c>
      <c r="M203" s="752">
        <v>3</v>
      </c>
      <c r="N203" s="753">
        <v>716.3274448056477</v>
      </c>
    </row>
    <row r="204" spans="1:14" ht="14.4" customHeight="1" x14ac:dyDescent="0.3">
      <c r="A204" s="747" t="s">
        <v>555</v>
      </c>
      <c r="B204" s="748" t="s">
        <v>556</v>
      </c>
      <c r="C204" s="749" t="s">
        <v>580</v>
      </c>
      <c r="D204" s="750" t="s">
        <v>581</v>
      </c>
      <c r="E204" s="751">
        <v>50113001</v>
      </c>
      <c r="F204" s="750" t="s">
        <v>586</v>
      </c>
      <c r="G204" s="749" t="s">
        <v>587</v>
      </c>
      <c r="H204" s="749">
        <v>921241</v>
      </c>
      <c r="I204" s="749">
        <v>0</v>
      </c>
      <c r="J204" s="749" t="s">
        <v>865</v>
      </c>
      <c r="K204" s="749" t="s">
        <v>557</v>
      </c>
      <c r="L204" s="752">
        <v>143.54516880665832</v>
      </c>
      <c r="M204" s="752">
        <v>4</v>
      </c>
      <c r="N204" s="753">
        <v>574.1806752266333</v>
      </c>
    </row>
    <row r="205" spans="1:14" ht="14.4" customHeight="1" x14ac:dyDescent="0.3">
      <c r="A205" s="747" t="s">
        <v>555</v>
      </c>
      <c r="B205" s="748" t="s">
        <v>556</v>
      </c>
      <c r="C205" s="749" t="s">
        <v>580</v>
      </c>
      <c r="D205" s="750" t="s">
        <v>581</v>
      </c>
      <c r="E205" s="751">
        <v>50113001</v>
      </c>
      <c r="F205" s="750" t="s">
        <v>586</v>
      </c>
      <c r="G205" s="749" t="s">
        <v>587</v>
      </c>
      <c r="H205" s="749">
        <v>920376</v>
      </c>
      <c r="I205" s="749">
        <v>0</v>
      </c>
      <c r="J205" s="749" t="s">
        <v>705</v>
      </c>
      <c r="K205" s="749" t="s">
        <v>557</v>
      </c>
      <c r="L205" s="752">
        <v>65.780812728510881</v>
      </c>
      <c r="M205" s="752">
        <v>7</v>
      </c>
      <c r="N205" s="753">
        <v>460.46568909957614</v>
      </c>
    </row>
    <row r="206" spans="1:14" ht="14.4" customHeight="1" x14ac:dyDescent="0.3">
      <c r="A206" s="747" t="s">
        <v>555</v>
      </c>
      <c r="B206" s="748" t="s">
        <v>556</v>
      </c>
      <c r="C206" s="749" t="s">
        <v>580</v>
      </c>
      <c r="D206" s="750" t="s">
        <v>581</v>
      </c>
      <c r="E206" s="751">
        <v>50113001</v>
      </c>
      <c r="F206" s="750" t="s">
        <v>586</v>
      </c>
      <c r="G206" s="749" t="s">
        <v>587</v>
      </c>
      <c r="H206" s="749">
        <v>500412</v>
      </c>
      <c r="I206" s="749">
        <v>0</v>
      </c>
      <c r="J206" s="749" t="s">
        <v>884</v>
      </c>
      <c r="K206" s="749" t="s">
        <v>557</v>
      </c>
      <c r="L206" s="752">
        <v>121.13722399549083</v>
      </c>
      <c r="M206" s="752">
        <v>3</v>
      </c>
      <c r="N206" s="753">
        <v>363.41167198647247</v>
      </c>
    </row>
    <row r="207" spans="1:14" ht="14.4" customHeight="1" x14ac:dyDescent="0.3">
      <c r="A207" s="747" t="s">
        <v>555</v>
      </c>
      <c r="B207" s="748" t="s">
        <v>556</v>
      </c>
      <c r="C207" s="749" t="s">
        <v>580</v>
      </c>
      <c r="D207" s="750" t="s">
        <v>581</v>
      </c>
      <c r="E207" s="751">
        <v>50113001</v>
      </c>
      <c r="F207" s="750" t="s">
        <v>586</v>
      </c>
      <c r="G207" s="749" t="s">
        <v>587</v>
      </c>
      <c r="H207" s="749">
        <v>921230</v>
      </c>
      <c r="I207" s="749">
        <v>0</v>
      </c>
      <c r="J207" s="749" t="s">
        <v>867</v>
      </c>
      <c r="K207" s="749" t="s">
        <v>557</v>
      </c>
      <c r="L207" s="752">
        <v>47.005012070947174</v>
      </c>
      <c r="M207" s="752">
        <v>1</v>
      </c>
      <c r="N207" s="753">
        <v>47.005012070947174</v>
      </c>
    </row>
    <row r="208" spans="1:14" ht="14.4" customHeight="1" x14ac:dyDescent="0.3">
      <c r="A208" s="747" t="s">
        <v>555</v>
      </c>
      <c r="B208" s="748" t="s">
        <v>556</v>
      </c>
      <c r="C208" s="749" t="s">
        <v>580</v>
      </c>
      <c r="D208" s="750" t="s">
        <v>581</v>
      </c>
      <c r="E208" s="751">
        <v>50113001</v>
      </c>
      <c r="F208" s="750" t="s">
        <v>586</v>
      </c>
      <c r="G208" s="749" t="s">
        <v>587</v>
      </c>
      <c r="H208" s="749">
        <v>102439</v>
      </c>
      <c r="I208" s="749">
        <v>2439</v>
      </c>
      <c r="J208" s="749" t="s">
        <v>872</v>
      </c>
      <c r="K208" s="749" t="s">
        <v>873</v>
      </c>
      <c r="L208" s="752">
        <v>285.08</v>
      </c>
      <c r="M208" s="752">
        <v>1</v>
      </c>
      <c r="N208" s="753">
        <v>285.08</v>
      </c>
    </row>
    <row r="209" spans="1:14" ht="14.4" customHeight="1" x14ac:dyDescent="0.3">
      <c r="A209" s="747" t="s">
        <v>555</v>
      </c>
      <c r="B209" s="748" t="s">
        <v>556</v>
      </c>
      <c r="C209" s="749" t="s">
        <v>580</v>
      </c>
      <c r="D209" s="750" t="s">
        <v>581</v>
      </c>
      <c r="E209" s="751">
        <v>50113001</v>
      </c>
      <c r="F209" s="750" t="s">
        <v>586</v>
      </c>
      <c r="G209" s="749" t="s">
        <v>587</v>
      </c>
      <c r="H209" s="749">
        <v>207820</v>
      </c>
      <c r="I209" s="749">
        <v>207820</v>
      </c>
      <c r="J209" s="749" t="s">
        <v>750</v>
      </c>
      <c r="K209" s="749" t="s">
        <v>751</v>
      </c>
      <c r="L209" s="752">
        <v>30.45</v>
      </c>
      <c r="M209" s="752">
        <v>1</v>
      </c>
      <c r="N209" s="753">
        <v>30.45</v>
      </c>
    </row>
    <row r="210" spans="1:14" ht="14.4" customHeight="1" x14ac:dyDescent="0.3">
      <c r="A210" s="747" t="s">
        <v>555</v>
      </c>
      <c r="B210" s="748" t="s">
        <v>556</v>
      </c>
      <c r="C210" s="749" t="s">
        <v>580</v>
      </c>
      <c r="D210" s="750" t="s">
        <v>581</v>
      </c>
      <c r="E210" s="751">
        <v>50113001</v>
      </c>
      <c r="F210" s="750" t="s">
        <v>586</v>
      </c>
      <c r="G210" s="749" t="s">
        <v>587</v>
      </c>
      <c r="H210" s="749">
        <v>193109</v>
      </c>
      <c r="I210" s="749">
        <v>93109</v>
      </c>
      <c r="J210" s="749" t="s">
        <v>768</v>
      </c>
      <c r="K210" s="749" t="s">
        <v>643</v>
      </c>
      <c r="L210" s="752">
        <v>163.79212669683261</v>
      </c>
      <c r="M210" s="752">
        <v>221</v>
      </c>
      <c r="N210" s="753">
        <v>36198.060000000005</v>
      </c>
    </row>
    <row r="211" spans="1:14" ht="14.4" customHeight="1" x14ac:dyDescent="0.3">
      <c r="A211" s="747" t="s">
        <v>555</v>
      </c>
      <c r="B211" s="748" t="s">
        <v>556</v>
      </c>
      <c r="C211" s="749" t="s">
        <v>580</v>
      </c>
      <c r="D211" s="750" t="s">
        <v>581</v>
      </c>
      <c r="E211" s="751">
        <v>50113001</v>
      </c>
      <c r="F211" s="750" t="s">
        <v>586</v>
      </c>
      <c r="G211" s="749" t="s">
        <v>587</v>
      </c>
      <c r="H211" s="749">
        <v>208575</v>
      </c>
      <c r="I211" s="749">
        <v>208575</v>
      </c>
      <c r="J211" s="749" t="s">
        <v>885</v>
      </c>
      <c r="K211" s="749" t="s">
        <v>886</v>
      </c>
      <c r="L211" s="752">
        <v>146.74</v>
      </c>
      <c r="M211" s="752">
        <v>2</v>
      </c>
      <c r="N211" s="753">
        <v>293.48</v>
      </c>
    </row>
    <row r="212" spans="1:14" ht="14.4" customHeight="1" x14ac:dyDescent="0.3">
      <c r="A212" s="747" t="s">
        <v>555</v>
      </c>
      <c r="B212" s="748" t="s">
        <v>556</v>
      </c>
      <c r="C212" s="749" t="s">
        <v>580</v>
      </c>
      <c r="D212" s="750" t="s">
        <v>581</v>
      </c>
      <c r="E212" s="751">
        <v>50113013</v>
      </c>
      <c r="F212" s="750" t="s">
        <v>815</v>
      </c>
      <c r="G212" s="749" t="s">
        <v>590</v>
      </c>
      <c r="H212" s="749">
        <v>185525</v>
      </c>
      <c r="I212" s="749">
        <v>85525</v>
      </c>
      <c r="J212" s="749" t="s">
        <v>887</v>
      </c>
      <c r="K212" s="749" t="s">
        <v>888</v>
      </c>
      <c r="L212" s="752">
        <v>110.23000000000002</v>
      </c>
      <c r="M212" s="752">
        <v>3</v>
      </c>
      <c r="N212" s="753">
        <v>330.69000000000005</v>
      </c>
    </row>
    <row r="213" spans="1:14" ht="14.4" customHeight="1" x14ac:dyDescent="0.3">
      <c r="A213" s="747" t="s">
        <v>555</v>
      </c>
      <c r="B213" s="748" t="s">
        <v>556</v>
      </c>
      <c r="C213" s="749" t="s">
        <v>580</v>
      </c>
      <c r="D213" s="750" t="s">
        <v>581</v>
      </c>
      <c r="E213" s="751">
        <v>50113013</v>
      </c>
      <c r="F213" s="750" t="s">
        <v>815</v>
      </c>
      <c r="G213" s="749" t="s">
        <v>590</v>
      </c>
      <c r="H213" s="749">
        <v>203097</v>
      </c>
      <c r="I213" s="749">
        <v>203097</v>
      </c>
      <c r="J213" s="749" t="s">
        <v>877</v>
      </c>
      <c r="K213" s="749" t="s">
        <v>878</v>
      </c>
      <c r="L213" s="752">
        <v>166.99666666666667</v>
      </c>
      <c r="M213" s="752">
        <v>6</v>
      </c>
      <c r="N213" s="753">
        <v>1001.98</v>
      </c>
    </row>
    <row r="214" spans="1:14" ht="14.4" customHeight="1" x14ac:dyDescent="0.3">
      <c r="A214" s="747" t="s">
        <v>555</v>
      </c>
      <c r="B214" s="748" t="s">
        <v>556</v>
      </c>
      <c r="C214" s="749" t="s">
        <v>580</v>
      </c>
      <c r="D214" s="750" t="s">
        <v>581</v>
      </c>
      <c r="E214" s="751">
        <v>50113013</v>
      </c>
      <c r="F214" s="750" t="s">
        <v>815</v>
      </c>
      <c r="G214" s="749" t="s">
        <v>587</v>
      </c>
      <c r="H214" s="749">
        <v>190778</v>
      </c>
      <c r="I214" s="749">
        <v>90778</v>
      </c>
      <c r="J214" s="749" t="s">
        <v>889</v>
      </c>
      <c r="K214" s="749" t="s">
        <v>890</v>
      </c>
      <c r="L214" s="752">
        <v>82.240000000000009</v>
      </c>
      <c r="M214" s="752">
        <v>1</v>
      </c>
      <c r="N214" s="753">
        <v>82.240000000000009</v>
      </c>
    </row>
    <row r="215" spans="1:14" ht="14.4" customHeight="1" x14ac:dyDescent="0.3">
      <c r="A215" s="747" t="s">
        <v>555</v>
      </c>
      <c r="B215" s="748" t="s">
        <v>556</v>
      </c>
      <c r="C215" s="749" t="s">
        <v>580</v>
      </c>
      <c r="D215" s="750" t="s">
        <v>581</v>
      </c>
      <c r="E215" s="751">
        <v>50113013</v>
      </c>
      <c r="F215" s="750" t="s">
        <v>815</v>
      </c>
      <c r="G215" s="749" t="s">
        <v>587</v>
      </c>
      <c r="H215" s="749">
        <v>101066</v>
      </c>
      <c r="I215" s="749">
        <v>1066</v>
      </c>
      <c r="J215" s="749" t="s">
        <v>834</v>
      </c>
      <c r="K215" s="749" t="s">
        <v>835</v>
      </c>
      <c r="L215" s="752">
        <v>57.419999999999995</v>
      </c>
      <c r="M215" s="752">
        <v>3</v>
      </c>
      <c r="N215" s="753">
        <v>172.26</v>
      </c>
    </row>
    <row r="216" spans="1:14" ht="14.4" customHeight="1" x14ac:dyDescent="0.3">
      <c r="A216" s="747" t="s">
        <v>555</v>
      </c>
      <c r="B216" s="748" t="s">
        <v>556</v>
      </c>
      <c r="C216" s="749" t="s">
        <v>583</v>
      </c>
      <c r="D216" s="750" t="s">
        <v>584</v>
      </c>
      <c r="E216" s="751">
        <v>50113001</v>
      </c>
      <c r="F216" s="750" t="s">
        <v>586</v>
      </c>
      <c r="G216" s="749" t="s">
        <v>587</v>
      </c>
      <c r="H216" s="749">
        <v>100362</v>
      </c>
      <c r="I216" s="749">
        <v>362</v>
      </c>
      <c r="J216" s="749" t="s">
        <v>593</v>
      </c>
      <c r="K216" s="749" t="s">
        <v>594</v>
      </c>
      <c r="L216" s="752">
        <v>72.739999999999995</v>
      </c>
      <c r="M216" s="752">
        <v>7</v>
      </c>
      <c r="N216" s="753">
        <v>509.18</v>
      </c>
    </row>
    <row r="217" spans="1:14" ht="14.4" customHeight="1" x14ac:dyDescent="0.3">
      <c r="A217" s="747" t="s">
        <v>555</v>
      </c>
      <c r="B217" s="748" t="s">
        <v>556</v>
      </c>
      <c r="C217" s="749" t="s">
        <v>583</v>
      </c>
      <c r="D217" s="750" t="s">
        <v>584</v>
      </c>
      <c r="E217" s="751">
        <v>50113001</v>
      </c>
      <c r="F217" s="750" t="s">
        <v>586</v>
      </c>
      <c r="G217" s="749" t="s">
        <v>587</v>
      </c>
      <c r="H217" s="749">
        <v>112895</v>
      </c>
      <c r="I217" s="749">
        <v>12895</v>
      </c>
      <c r="J217" s="749" t="s">
        <v>613</v>
      </c>
      <c r="K217" s="749" t="s">
        <v>614</v>
      </c>
      <c r="L217" s="752">
        <v>106.58</v>
      </c>
      <c r="M217" s="752">
        <v>1</v>
      </c>
      <c r="N217" s="753">
        <v>106.58</v>
      </c>
    </row>
    <row r="218" spans="1:14" ht="14.4" customHeight="1" x14ac:dyDescent="0.3">
      <c r="A218" s="747" t="s">
        <v>555</v>
      </c>
      <c r="B218" s="748" t="s">
        <v>556</v>
      </c>
      <c r="C218" s="749" t="s">
        <v>583</v>
      </c>
      <c r="D218" s="750" t="s">
        <v>584</v>
      </c>
      <c r="E218" s="751">
        <v>50113001</v>
      </c>
      <c r="F218" s="750" t="s">
        <v>586</v>
      </c>
      <c r="G218" s="749" t="s">
        <v>587</v>
      </c>
      <c r="H218" s="749">
        <v>184090</v>
      </c>
      <c r="I218" s="749">
        <v>84090</v>
      </c>
      <c r="J218" s="749" t="s">
        <v>629</v>
      </c>
      <c r="K218" s="749" t="s">
        <v>630</v>
      </c>
      <c r="L218" s="752">
        <v>60.14</v>
      </c>
      <c r="M218" s="752">
        <v>2</v>
      </c>
      <c r="N218" s="753">
        <v>120.28</v>
      </c>
    </row>
    <row r="219" spans="1:14" ht="14.4" customHeight="1" x14ac:dyDescent="0.3">
      <c r="A219" s="747" t="s">
        <v>555</v>
      </c>
      <c r="B219" s="748" t="s">
        <v>556</v>
      </c>
      <c r="C219" s="749" t="s">
        <v>583</v>
      </c>
      <c r="D219" s="750" t="s">
        <v>584</v>
      </c>
      <c r="E219" s="751">
        <v>50113001</v>
      </c>
      <c r="F219" s="750" t="s">
        <v>586</v>
      </c>
      <c r="G219" s="749" t="s">
        <v>587</v>
      </c>
      <c r="H219" s="749">
        <v>117011</v>
      </c>
      <c r="I219" s="749">
        <v>17011</v>
      </c>
      <c r="J219" s="749" t="s">
        <v>638</v>
      </c>
      <c r="K219" s="749" t="s">
        <v>639</v>
      </c>
      <c r="L219" s="752">
        <v>145.5</v>
      </c>
      <c r="M219" s="752">
        <v>2</v>
      </c>
      <c r="N219" s="753">
        <v>291</v>
      </c>
    </row>
    <row r="220" spans="1:14" ht="14.4" customHeight="1" x14ac:dyDescent="0.3">
      <c r="A220" s="747" t="s">
        <v>555</v>
      </c>
      <c r="B220" s="748" t="s">
        <v>556</v>
      </c>
      <c r="C220" s="749" t="s">
        <v>583</v>
      </c>
      <c r="D220" s="750" t="s">
        <v>584</v>
      </c>
      <c r="E220" s="751">
        <v>50113001</v>
      </c>
      <c r="F220" s="750" t="s">
        <v>586</v>
      </c>
      <c r="G220" s="749" t="s">
        <v>587</v>
      </c>
      <c r="H220" s="749">
        <v>905098</v>
      </c>
      <c r="I220" s="749">
        <v>23989</v>
      </c>
      <c r="J220" s="749" t="s">
        <v>891</v>
      </c>
      <c r="K220" s="749" t="s">
        <v>557</v>
      </c>
      <c r="L220" s="752">
        <v>398.86039759120973</v>
      </c>
      <c r="M220" s="752">
        <v>1</v>
      </c>
      <c r="N220" s="753">
        <v>398.86039759120973</v>
      </c>
    </row>
    <row r="221" spans="1:14" ht="14.4" customHeight="1" x14ac:dyDescent="0.3">
      <c r="A221" s="747" t="s">
        <v>555</v>
      </c>
      <c r="B221" s="748" t="s">
        <v>556</v>
      </c>
      <c r="C221" s="749" t="s">
        <v>583</v>
      </c>
      <c r="D221" s="750" t="s">
        <v>584</v>
      </c>
      <c r="E221" s="751">
        <v>50113001</v>
      </c>
      <c r="F221" s="750" t="s">
        <v>586</v>
      </c>
      <c r="G221" s="749" t="s">
        <v>587</v>
      </c>
      <c r="H221" s="749">
        <v>149990</v>
      </c>
      <c r="I221" s="749">
        <v>49990</v>
      </c>
      <c r="J221" s="749" t="s">
        <v>662</v>
      </c>
      <c r="K221" s="749" t="s">
        <v>663</v>
      </c>
      <c r="L221" s="752">
        <v>121.77000000000001</v>
      </c>
      <c r="M221" s="752">
        <v>10</v>
      </c>
      <c r="N221" s="753">
        <v>1217.7</v>
      </c>
    </row>
    <row r="222" spans="1:14" ht="14.4" customHeight="1" x14ac:dyDescent="0.3">
      <c r="A222" s="747" t="s">
        <v>555</v>
      </c>
      <c r="B222" s="748" t="s">
        <v>556</v>
      </c>
      <c r="C222" s="749" t="s">
        <v>583</v>
      </c>
      <c r="D222" s="750" t="s">
        <v>584</v>
      </c>
      <c r="E222" s="751">
        <v>50113001</v>
      </c>
      <c r="F222" s="750" t="s">
        <v>586</v>
      </c>
      <c r="G222" s="749" t="s">
        <v>587</v>
      </c>
      <c r="H222" s="749">
        <v>193746</v>
      </c>
      <c r="I222" s="749">
        <v>93746</v>
      </c>
      <c r="J222" s="749" t="s">
        <v>681</v>
      </c>
      <c r="K222" s="749" t="s">
        <v>682</v>
      </c>
      <c r="L222" s="752">
        <v>366.22000000000008</v>
      </c>
      <c r="M222" s="752">
        <v>2</v>
      </c>
      <c r="N222" s="753">
        <v>732.44000000000017</v>
      </c>
    </row>
    <row r="223" spans="1:14" ht="14.4" customHeight="1" x14ac:dyDescent="0.3">
      <c r="A223" s="747" t="s">
        <v>555</v>
      </c>
      <c r="B223" s="748" t="s">
        <v>556</v>
      </c>
      <c r="C223" s="749" t="s">
        <v>583</v>
      </c>
      <c r="D223" s="750" t="s">
        <v>584</v>
      </c>
      <c r="E223" s="751">
        <v>50113001</v>
      </c>
      <c r="F223" s="750" t="s">
        <v>586</v>
      </c>
      <c r="G223" s="749" t="s">
        <v>587</v>
      </c>
      <c r="H223" s="749">
        <v>51383</v>
      </c>
      <c r="I223" s="749">
        <v>51383</v>
      </c>
      <c r="J223" s="749" t="s">
        <v>685</v>
      </c>
      <c r="K223" s="749" t="s">
        <v>686</v>
      </c>
      <c r="L223" s="752">
        <v>93.5</v>
      </c>
      <c r="M223" s="752">
        <v>14</v>
      </c>
      <c r="N223" s="753">
        <v>1309</v>
      </c>
    </row>
    <row r="224" spans="1:14" ht="14.4" customHeight="1" x14ac:dyDescent="0.3">
      <c r="A224" s="747" t="s">
        <v>555</v>
      </c>
      <c r="B224" s="748" t="s">
        <v>556</v>
      </c>
      <c r="C224" s="749" t="s">
        <v>583</v>
      </c>
      <c r="D224" s="750" t="s">
        <v>584</v>
      </c>
      <c r="E224" s="751">
        <v>50113001</v>
      </c>
      <c r="F224" s="750" t="s">
        <v>586</v>
      </c>
      <c r="G224" s="749" t="s">
        <v>587</v>
      </c>
      <c r="H224" s="749">
        <v>187660</v>
      </c>
      <c r="I224" s="749">
        <v>187660</v>
      </c>
      <c r="J224" s="749" t="s">
        <v>685</v>
      </c>
      <c r="K224" s="749" t="s">
        <v>688</v>
      </c>
      <c r="L224" s="752">
        <v>577.83000000000004</v>
      </c>
      <c r="M224" s="752">
        <v>2</v>
      </c>
      <c r="N224" s="753">
        <v>1155.6600000000001</v>
      </c>
    </row>
    <row r="225" spans="1:14" ht="14.4" customHeight="1" x14ac:dyDescent="0.3">
      <c r="A225" s="747" t="s">
        <v>555</v>
      </c>
      <c r="B225" s="748" t="s">
        <v>556</v>
      </c>
      <c r="C225" s="749" t="s">
        <v>583</v>
      </c>
      <c r="D225" s="750" t="s">
        <v>584</v>
      </c>
      <c r="E225" s="751">
        <v>50113001</v>
      </c>
      <c r="F225" s="750" t="s">
        <v>586</v>
      </c>
      <c r="G225" s="749" t="s">
        <v>587</v>
      </c>
      <c r="H225" s="749">
        <v>51366</v>
      </c>
      <c r="I225" s="749">
        <v>51366</v>
      </c>
      <c r="J225" s="749" t="s">
        <v>685</v>
      </c>
      <c r="K225" s="749" t="s">
        <v>687</v>
      </c>
      <c r="L225" s="752">
        <v>171.6</v>
      </c>
      <c r="M225" s="752">
        <v>4</v>
      </c>
      <c r="N225" s="753">
        <v>686.4</v>
      </c>
    </row>
    <row r="226" spans="1:14" ht="14.4" customHeight="1" x14ac:dyDescent="0.3">
      <c r="A226" s="747" t="s">
        <v>555</v>
      </c>
      <c r="B226" s="748" t="s">
        <v>556</v>
      </c>
      <c r="C226" s="749" t="s">
        <v>583</v>
      </c>
      <c r="D226" s="750" t="s">
        <v>584</v>
      </c>
      <c r="E226" s="751">
        <v>50113001</v>
      </c>
      <c r="F226" s="750" t="s">
        <v>586</v>
      </c>
      <c r="G226" s="749" t="s">
        <v>587</v>
      </c>
      <c r="H226" s="749">
        <v>51367</v>
      </c>
      <c r="I226" s="749">
        <v>51367</v>
      </c>
      <c r="J226" s="749" t="s">
        <v>685</v>
      </c>
      <c r="K226" s="749" t="s">
        <v>862</v>
      </c>
      <c r="L226" s="752">
        <v>92.950000000000017</v>
      </c>
      <c r="M226" s="752">
        <v>10</v>
      </c>
      <c r="N226" s="753">
        <v>929.50000000000023</v>
      </c>
    </row>
    <row r="227" spans="1:14" ht="14.4" customHeight="1" x14ac:dyDescent="0.3">
      <c r="A227" s="747" t="s">
        <v>555</v>
      </c>
      <c r="B227" s="748" t="s">
        <v>556</v>
      </c>
      <c r="C227" s="749" t="s">
        <v>583</v>
      </c>
      <c r="D227" s="750" t="s">
        <v>584</v>
      </c>
      <c r="E227" s="751">
        <v>50113001</v>
      </c>
      <c r="F227" s="750" t="s">
        <v>586</v>
      </c>
      <c r="G227" s="749" t="s">
        <v>587</v>
      </c>
      <c r="H227" s="749">
        <v>394712</v>
      </c>
      <c r="I227" s="749">
        <v>0</v>
      </c>
      <c r="J227" s="749" t="s">
        <v>700</v>
      </c>
      <c r="K227" s="749" t="s">
        <v>701</v>
      </c>
      <c r="L227" s="752">
        <v>28.75</v>
      </c>
      <c r="M227" s="752">
        <v>222</v>
      </c>
      <c r="N227" s="753">
        <v>6382.5</v>
      </c>
    </row>
    <row r="228" spans="1:14" ht="14.4" customHeight="1" x14ac:dyDescent="0.3">
      <c r="A228" s="747" t="s">
        <v>555</v>
      </c>
      <c r="B228" s="748" t="s">
        <v>556</v>
      </c>
      <c r="C228" s="749" t="s">
        <v>583</v>
      </c>
      <c r="D228" s="750" t="s">
        <v>584</v>
      </c>
      <c r="E228" s="751">
        <v>50113001</v>
      </c>
      <c r="F228" s="750" t="s">
        <v>586</v>
      </c>
      <c r="G228" s="749" t="s">
        <v>587</v>
      </c>
      <c r="H228" s="749">
        <v>901084</v>
      </c>
      <c r="I228" s="749">
        <v>1000</v>
      </c>
      <c r="J228" s="749" t="s">
        <v>892</v>
      </c>
      <c r="K228" s="749" t="s">
        <v>893</v>
      </c>
      <c r="L228" s="752">
        <v>496.52535861115763</v>
      </c>
      <c r="M228" s="752">
        <v>1</v>
      </c>
      <c r="N228" s="753">
        <v>496.52535861115763</v>
      </c>
    </row>
    <row r="229" spans="1:14" ht="14.4" customHeight="1" x14ac:dyDescent="0.3">
      <c r="A229" s="747" t="s">
        <v>555</v>
      </c>
      <c r="B229" s="748" t="s">
        <v>556</v>
      </c>
      <c r="C229" s="749" t="s">
        <v>583</v>
      </c>
      <c r="D229" s="750" t="s">
        <v>584</v>
      </c>
      <c r="E229" s="751">
        <v>50113001</v>
      </c>
      <c r="F229" s="750" t="s">
        <v>586</v>
      </c>
      <c r="G229" s="749" t="s">
        <v>587</v>
      </c>
      <c r="H229" s="749">
        <v>930224</v>
      </c>
      <c r="I229" s="749">
        <v>0</v>
      </c>
      <c r="J229" s="749" t="s">
        <v>894</v>
      </c>
      <c r="K229" s="749" t="s">
        <v>557</v>
      </c>
      <c r="L229" s="752">
        <v>108.81590562675197</v>
      </c>
      <c r="M229" s="752">
        <v>5</v>
      </c>
      <c r="N229" s="753">
        <v>544.07952813375982</v>
      </c>
    </row>
    <row r="230" spans="1:14" ht="14.4" customHeight="1" x14ac:dyDescent="0.3">
      <c r="A230" s="747" t="s">
        <v>555</v>
      </c>
      <c r="B230" s="748" t="s">
        <v>556</v>
      </c>
      <c r="C230" s="749" t="s">
        <v>583</v>
      </c>
      <c r="D230" s="750" t="s">
        <v>584</v>
      </c>
      <c r="E230" s="751">
        <v>50113001</v>
      </c>
      <c r="F230" s="750" t="s">
        <v>586</v>
      </c>
      <c r="G230" s="749" t="s">
        <v>587</v>
      </c>
      <c r="H230" s="749">
        <v>844940</v>
      </c>
      <c r="I230" s="749">
        <v>0</v>
      </c>
      <c r="J230" s="749" t="s">
        <v>895</v>
      </c>
      <c r="K230" s="749" t="s">
        <v>557</v>
      </c>
      <c r="L230" s="752">
        <v>102.08262351090335</v>
      </c>
      <c r="M230" s="752">
        <v>2</v>
      </c>
      <c r="N230" s="753">
        <v>204.16524702180669</v>
      </c>
    </row>
    <row r="231" spans="1:14" ht="14.4" customHeight="1" x14ac:dyDescent="0.3">
      <c r="A231" s="747" t="s">
        <v>555</v>
      </c>
      <c r="B231" s="748" t="s">
        <v>556</v>
      </c>
      <c r="C231" s="749" t="s">
        <v>583</v>
      </c>
      <c r="D231" s="750" t="s">
        <v>584</v>
      </c>
      <c r="E231" s="751">
        <v>50113001</v>
      </c>
      <c r="F231" s="750" t="s">
        <v>586</v>
      </c>
      <c r="G231" s="749" t="s">
        <v>587</v>
      </c>
      <c r="H231" s="749">
        <v>930589</v>
      </c>
      <c r="I231" s="749">
        <v>0</v>
      </c>
      <c r="J231" s="749" t="s">
        <v>896</v>
      </c>
      <c r="K231" s="749" t="s">
        <v>557</v>
      </c>
      <c r="L231" s="752">
        <v>111.2989067199442</v>
      </c>
      <c r="M231" s="752">
        <v>1</v>
      </c>
      <c r="N231" s="753">
        <v>111.2989067199442</v>
      </c>
    </row>
    <row r="232" spans="1:14" ht="14.4" customHeight="1" x14ac:dyDescent="0.3">
      <c r="A232" s="747" t="s">
        <v>555</v>
      </c>
      <c r="B232" s="748" t="s">
        <v>556</v>
      </c>
      <c r="C232" s="749" t="s">
        <v>583</v>
      </c>
      <c r="D232" s="750" t="s">
        <v>584</v>
      </c>
      <c r="E232" s="751">
        <v>50113001</v>
      </c>
      <c r="F232" s="750" t="s">
        <v>586</v>
      </c>
      <c r="G232" s="749" t="s">
        <v>587</v>
      </c>
      <c r="H232" s="749">
        <v>501990</v>
      </c>
      <c r="I232" s="749">
        <v>0</v>
      </c>
      <c r="J232" s="749" t="s">
        <v>897</v>
      </c>
      <c r="K232" s="749" t="s">
        <v>557</v>
      </c>
      <c r="L232" s="752">
        <v>320.48143993256599</v>
      </c>
      <c r="M232" s="752">
        <v>1</v>
      </c>
      <c r="N232" s="753">
        <v>320.48143993256599</v>
      </c>
    </row>
    <row r="233" spans="1:14" ht="14.4" customHeight="1" x14ac:dyDescent="0.3">
      <c r="A233" s="747" t="s">
        <v>555</v>
      </c>
      <c r="B233" s="748" t="s">
        <v>556</v>
      </c>
      <c r="C233" s="749" t="s">
        <v>583</v>
      </c>
      <c r="D233" s="750" t="s">
        <v>584</v>
      </c>
      <c r="E233" s="751">
        <v>50113001</v>
      </c>
      <c r="F233" s="750" t="s">
        <v>586</v>
      </c>
      <c r="G233" s="749" t="s">
        <v>587</v>
      </c>
      <c r="H233" s="749">
        <v>920376</v>
      </c>
      <c r="I233" s="749">
        <v>0</v>
      </c>
      <c r="J233" s="749" t="s">
        <v>705</v>
      </c>
      <c r="K233" s="749" t="s">
        <v>557</v>
      </c>
      <c r="L233" s="752">
        <v>70.159652599416134</v>
      </c>
      <c r="M233" s="752">
        <v>17</v>
      </c>
      <c r="N233" s="753">
        <v>1192.7140941900743</v>
      </c>
    </row>
    <row r="234" spans="1:14" ht="14.4" customHeight="1" x14ac:dyDescent="0.3">
      <c r="A234" s="747" t="s">
        <v>555</v>
      </c>
      <c r="B234" s="748" t="s">
        <v>556</v>
      </c>
      <c r="C234" s="749" t="s">
        <v>583</v>
      </c>
      <c r="D234" s="750" t="s">
        <v>584</v>
      </c>
      <c r="E234" s="751">
        <v>50113001</v>
      </c>
      <c r="F234" s="750" t="s">
        <v>586</v>
      </c>
      <c r="G234" s="749" t="s">
        <v>587</v>
      </c>
      <c r="H234" s="749">
        <v>500988</v>
      </c>
      <c r="I234" s="749">
        <v>0</v>
      </c>
      <c r="J234" s="749" t="s">
        <v>898</v>
      </c>
      <c r="K234" s="749" t="s">
        <v>557</v>
      </c>
      <c r="L234" s="752">
        <v>126.46690163906146</v>
      </c>
      <c r="M234" s="752">
        <v>7</v>
      </c>
      <c r="N234" s="753">
        <v>885.26831147343023</v>
      </c>
    </row>
    <row r="235" spans="1:14" ht="14.4" customHeight="1" x14ac:dyDescent="0.3">
      <c r="A235" s="747" t="s">
        <v>555</v>
      </c>
      <c r="B235" s="748" t="s">
        <v>556</v>
      </c>
      <c r="C235" s="749" t="s">
        <v>583</v>
      </c>
      <c r="D235" s="750" t="s">
        <v>584</v>
      </c>
      <c r="E235" s="751">
        <v>50113001</v>
      </c>
      <c r="F235" s="750" t="s">
        <v>586</v>
      </c>
      <c r="G235" s="749" t="s">
        <v>587</v>
      </c>
      <c r="H235" s="749">
        <v>215978</v>
      </c>
      <c r="I235" s="749">
        <v>215978</v>
      </c>
      <c r="J235" s="749" t="s">
        <v>719</v>
      </c>
      <c r="K235" s="749" t="s">
        <v>720</v>
      </c>
      <c r="L235" s="752">
        <v>120.68000000000002</v>
      </c>
      <c r="M235" s="752">
        <v>3</v>
      </c>
      <c r="N235" s="753">
        <v>362.04000000000008</v>
      </c>
    </row>
    <row r="236" spans="1:14" ht="14.4" customHeight="1" x14ac:dyDescent="0.3">
      <c r="A236" s="747" t="s">
        <v>555</v>
      </c>
      <c r="B236" s="748" t="s">
        <v>556</v>
      </c>
      <c r="C236" s="749" t="s">
        <v>583</v>
      </c>
      <c r="D236" s="750" t="s">
        <v>584</v>
      </c>
      <c r="E236" s="751">
        <v>50113001</v>
      </c>
      <c r="F236" s="750" t="s">
        <v>586</v>
      </c>
      <c r="G236" s="749" t="s">
        <v>587</v>
      </c>
      <c r="H236" s="749">
        <v>102684</v>
      </c>
      <c r="I236" s="749">
        <v>2684</v>
      </c>
      <c r="J236" s="749" t="s">
        <v>721</v>
      </c>
      <c r="K236" s="749" t="s">
        <v>722</v>
      </c>
      <c r="L236" s="752">
        <v>108.69</v>
      </c>
      <c r="M236" s="752">
        <v>2</v>
      </c>
      <c r="N236" s="753">
        <v>217.38</v>
      </c>
    </row>
    <row r="237" spans="1:14" ht="14.4" customHeight="1" x14ac:dyDescent="0.3">
      <c r="A237" s="747" t="s">
        <v>555</v>
      </c>
      <c r="B237" s="748" t="s">
        <v>556</v>
      </c>
      <c r="C237" s="749" t="s">
        <v>583</v>
      </c>
      <c r="D237" s="750" t="s">
        <v>584</v>
      </c>
      <c r="E237" s="751">
        <v>50113001</v>
      </c>
      <c r="F237" s="750" t="s">
        <v>586</v>
      </c>
      <c r="G237" s="749" t="s">
        <v>587</v>
      </c>
      <c r="H237" s="749">
        <v>100502</v>
      </c>
      <c r="I237" s="749">
        <v>502</v>
      </c>
      <c r="J237" s="749" t="s">
        <v>721</v>
      </c>
      <c r="K237" s="749" t="s">
        <v>899</v>
      </c>
      <c r="L237" s="752">
        <v>253.97500000000002</v>
      </c>
      <c r="M237" s="752">
        <v>4</v>
      </c>
      <c r="N237" s="753">
        <v>1015.9000000000001</v>
      </c>
    </row>
    <row r="238" spans="1:14" ht="14.4" customHeight="1" x14ac:dyDescent="0.3">
      <c r="A238" s="747" t="s">
        <v>555</v>
      </c>
      <c r="B238" s="748" t="s">
        <v>556</v>
      </c>
      <c r="C238" s="749" t="s">
        <v>583</v>
      </c>
      <c r="D238" s="750" t="s">
        <v>584</v>
      </c>
      <c r="E238" s="751">
        <v>50113001</v>
      </c>
      <c r="F238" s="750" t="s">
        <v>586</v>
      </c>
      <c r="G238" s="749" t="s">
        <v>587</v>
      </c>
      <c r="H238" s="749">
        <v>200863</v>
      </c>
      <c r="I238" s="749">
        <v>200863</v>
      </c>
      <c r="J238" s="749" t="s">
        <v>744</v>
      </c>
      <c r="K238" s="749" t="s">
        <v>745</v>
      </c>
      <c r="L238" s="752">
        <v>84.70999999999998</v>
      </c>
      <c r="M238" s="752">
        <v>2</v>
      </c>
      <c r="N238" s="753">
        <v>169.41999999999996</v>
      </c>
    </row>
    <row r="239" spans="1:14" ht="14.4" customHeight="1" x14ac:dyDescent="0.3">
      <c r="A239" s="747" t="s">
        <v>555</v>
      </c>
      <c r="B239" s="748" t="s">
        <v>556</v>
      </c>
      <c r="C239" s="749" t="s">
        <v>583</v>
      </c>
      <c r="D239" s="750" t="s">
        <v>584</v>
      </c>
      <c r="E239" s="751">
        <v>50113001</v>
      </c>
      <c r="F239" s="750" t="s">
        <v>586</v>
      </c>
      <c r="G239" s="749" t="s">
        <v>587</v>
      </c>
      <c r="H239" s="749">
        <v>159357</v>
      </c>
      <c r="I239" s="749">
        <v>59357</v>
      </c>
      <c r="J239" s="749" t="s">
        <v>758</v>
      </c>
      <c r="K239" s="749" t="s">
        <v>759</v>
      </c>
      <c r="L239" s="752">
        <v>188.88</v>
      </c>
      <c r="M239" s="752">
        <v>1</v>
      </c>
      <c r="N239" s="753">
        <v>188.88</v>
      </c>
    </row>
    <row r="240" spans="1:14" ht="14.4" customHeight="1" x14ac:dyDescent="0.3">
      <c r="A240" s="747" t="s">
        <v>555</v>
      </c>
      <c r="B240" s="748" t="s">
        <v>556</v>
      </c>
      <c r="C240" s="749" t="s">
        <v>583</v>
      </c>
      <c r="D240" s="750" t="s">
        <v>584</v>
      </c>
      <c r="E240" s="751">
        <v>50113001</v>
      </c>
      <c r="F240" s="750" t="s">
        <v>586</v>
      </c>
      <c r="G240" s="749" t="s">
        <v>587</v>
      </c>
      <c r="H240" s="749">
        <v>193109</v>
      </c>
      <c r="I240" s="749">
        <v>93109</v>
      </c>
      <c r="J240" s="749" t="s">
        <v>768</v>
      </c>
      <c r="K240" s="749" t="s">
        <v>643</v>
      </c>
      <c r="L240" s="752">
        <v>163.79407692307691</v>
      </c>
      <c r="M240" s="752">
        <v>130</v>
      </c>
      <c r="N240" s="753">
        <v>21293.23</v>
      </c>
    </row>
    <row r="241" spans="1:14" ht="14.4" customHeight="1" x14ac:dyDescent="0.3">
      <c r="A241" s="747" t="s">
        <v>555</v>
      </c>
      <c r="B241" s="748" t="s">
        <v>556</v>
      </c>
      <c r="C241" s="749" t="s">
        <v>583</v>
      </c>
      <c r="D241" s="750" t="s">
        <v>584</v>
      </c>
      <c r="E241" s="751">
        <v>50113013</v>
      </c>
      <c r="F241" s="750" t="s">
        <v>815</v>
      </c>
      <c r="G241" s="749" t="s">
        <v>590</v>
      </c>
      <c r="H241" s="749">
        <v>203097</v>
      </c>
      <c r="I241" s="749">
        <v>203097</v>
      </c>
      <c r="J241" s="749" t="s">
        <v>877</v>
      </c>
      <c r="K241" s="749" t="s">
        <v>878</v>
      </c>
      <c r="L241" s="752">
        <v>166.72499999999997</v>
      </c>
      <c r="M241" s="752">
        <v>2</v>
      </c>
      <c r="N241" s="753">
        <v>333.44999999999993</v>
      </c>
    </row>
    <row r="242" spans="1:14" ht="14.4" customHeight="1" thickBot="1" x14ac:dyDescent="0.35">
      <c r="A242" s="754" t="s">
        <v>555</v>
      </c>
      <c r="B242" s="755" t="s">
        <v>556</v>
      </c>
      <c r="C242" s="756" t="s">
        <v>583</v>
      </c>
      <c r="D242" s="757" t="s">
        <v>584</v>
      </c>
      <c r="E242" s="758">
        <v>50113013</v>
      </c>
      <c r="F242" s="757" t="s">
        <v>815</v>
      </c>
      <c r="G242" s="756" t="s">
        <v>587</v>
      </c>
      <c r="H242" s="756">
        <v>101066</v>
      </c>
      <c r="I242" s="756">
        <v>1066</v>
      </c>
      <c r="J242" s="756" t="s">
        <v>834</v>
      </c>
      <c r="K242" s="756" t="s">
        <v>835</v>
      </c>
      <c r="L242" s="759">
        <v>57.419999999999995</v>
      </c>
      <c r="M242" s="759">
        <v>6</v>
      </c>
      <c r="N242" s="760">
        <v>344.52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900</v>
      </c>
      <c r="B5" s="745"/>
      <c r="C5" s="765">
        <v>0</v>
      </c>
      <c r="D5" s="745">
        <v>333.44999999999993</v>
      </c>
      <c r="E5" s="765">
        <v>1</v>
      </c>
      <c r="F5" s="746">
        <v>333.44999999999993</v>
      </c>
    </row>
    <row r="6" spans="1:6" ht="14.4" customHeight="1" x14ac:dyDescent="0.3">
      <c r="A6" s="776" t="s">
        <v>901</v>
      </c>
      <c r="B6" s="752">
        <v>7842.4</v>
      </c>
      <c r="C6" s="766">
        <v>0.13676679777757436</v>
      </c>
      <c r="D6" s="752">
        <v>49499.002500000017</v>
      </c>
      <c r="E6" s="766">
        <v>0.86323320222242561</v>
      </c>
      <c r="F6" s="753">
        <v>57341.402500000018</v>
      </c>
    </row>
    <row r="7" spans="1:6" ht="14.4" customHeight="1" x14ac:dyDescent="0.3">
      <c r="A7" s="776" t="s">
        <v>902</v>
      </c>
      <c r="B7" s="752"/>
      <c r="C7" s="766">
        <v>0</v>
      </c>
      <c r="D7" s="752">
        <v>502.62</v>
      </c>
      <c r="E7" s="766">
        <v>1</v>
      </c>
      <c r="F7" s="753">
        <v>502.62</v>
      </c>
    </row>
    <row r="8" spans="1:6" ht="14.4" customHeight="1" x14ac:dyDescent="0.3">
      <c r="A8" s="776" t="s">
        <v>903</v>
      </c>
      <c r="B8" s="752"/>
      <c r="C8" s="766">
        <v>0</v>
      </c>
      <c r="D8" s="752">
        <v>1502.97</v>
      </c>
      <c r="E8" s="766">
        <v>1</v>
      </c>
      <c r="F8" s="753">
        <v>1502.97</v>
      </c>
    </row>
    <row r="9" spans="1:6" ht="14.4" customHeight="1" thickBot="1" x14ac:dyDescent="0.35">
      <c r="A9" s="777" t="s">
        <v>904</v>
      </c>
      <c r="B9" s="768"/>
      <c r="C9" s="769">
        <v>0</v>
      </c>
      <c r="D9" s="768">
        <v>1332.67</v>
      </c>
      <c r="E9" s="769">
        <v>1</v>
      </c>
      <c r="F9" s="770">
        <v>1332.67</v>
      </c>
    </row>
    <row r="10" spans="1:6" ht="14.4" customHeight="1" thickBot="1" x14ac:dyDescent="0.35">
      <c r="A10" s="771" t="s">
        <v>3</v>
      </c>
      <c r="B10" s="772">
        <v>7842.4</v>
      </c>
      <c r="C10" s="773">
        <v>0.12853630438866723</v>
      </c>
      <c r="D10" s="772">
        <v>53170.712500000016</v>
      </c>
      <c r="E10" s="773">
        <v>0.87146369561133274</v>
      </c>
      <c r="F10" s="774">
        <v>61013.112500000017</v>
      </c>
    </row>
    <row r="11" spans="1:6" ht="14.4" customHeight="1" thickBot="1" x14ac:dyDescent="0.35"/>
    <row r="12" spans="1:6" ht="14.4" customHeight="1" x14ac:dyDescent="0.3">
      <c r="A12" s="775" t="s">
        <v>905</v>
      </c>
      <c r="B12" s="745"/>
      <c r="C12" s="765">
        <v>0</v>
      </c>
      <c r="D12" s="745">
        <v>144.84999999999997</v>
      </c>
      <c r="E12" s="765">
        <v>1</v>
      </c>
      <c r="F12" s="746">
        <v>144.84999999999997</v>
      </c>
    </row>
    <row r="13" spans="1:6" ht="14.4" customHeight="1" x14ac:dyDescent="0.3">
      <c r="A13" s="776" t="s">
        <v>906</v>
      </c>
      <c r="B13" s="752"/>
      <c r="C13" s="766">
        <v>0</v>
      </c>
      <c r="D13" s="752">
        <v>9008.65</v>
      </c>
      <c r="E13" s="766">
        <v>1</v>
      </c>
      <c r="F13" s="753">
        <v>9008.65</v>
      </c>
    </row>
    <row r="14" spans="1:6" ht="14.4" customHeight="1" x14ac:dyDescent="0.3">
      <c r="A14" s="776" t="s">
        <v>907</v>
      </c>
      <c r="B14" s="752"/>
      <c r="C14" s="766">
        <v>0</v>
      </c>
      <c r="D14" s="752">
        <v>128.44000000000003</v>
      </c>
      <c r="E14" s="766">
        <v>1</v>
      </c>
      <c r="F14" s="753">
        <v>128.44000000000003</v>
      </c>
    </row>
    <row r="15" spans="1:6" ht="14.4" customHeight="1" x14ac:dyDescent="0.3">
      <c r="A15" s="776" t="s">
        <v>908</v>
      </c>
      <c r="B15" s="752"/>
      <c r="C15" s="766">
        <v>0</v>
      </c>
      <c r="D15" s="752">
        <v>103.69</v>
      </c>
      <c r="E15" s="766">
        <v>1</v>
      </c>
      <c r="F15" s="753">
        <v>103.69</v>
      </c>
    </row>
    <row r="16" spans="1:6" ht="14.4" customHeight="1" x14ac:dyDescent="0.3">
      <c r="A16" s="776" t="s">
        <v>909</v>
      </c>
      <c r="B16" s="752"/>
      <c r="C16" s="766">
        <v>0</v>
      </c>
      <c r="D16" s="752">
        <v>196.70000000000002</v>
      </c>
      <c r="E16" s="766">
        <v>1</v>
      </c>
      <c r="F16" s="753">
        <v>196.70000000000002</v>
      </c>
    </row>
    <row r="17" spans="1:6" ht="14.4" customHeight="1" x14ac:dyDescent="0.3">
      <c r="A17" s="776" t="s">
        <v>910</v>
      </c>
      <c r="B17" s="752"/>
      <c r="C17" s="766">
        <v>0</v>
      </c>
      <c r="D17" s="752">
        <v>368.25</v>
      </c>
      <c r="E17" s="766">
        <v>1</v>
      </c>
      <c r="F17" s="753">
        <v>368.25</v>
      </c>
    </row>
    <row r="18" spans="1:6" ht="14.4" customHeight="1" x14ac:dyDescent="0.3">
      <c r="A18" s="776" t="s">
        <v>911</v>
      </c>
      <c r="B18" s="752"/>
      <c r="C18" s="766">
        <v>0</v>
      </c>
      <c r="D18" s="752">
        <v>649.60000000000014</v>
      </c>
      <c r="E18" s="766">
        <v>1</v>
      </c>
      <c r="F18" s="753">
        <v>649.60000000000014</v>
      </c>
    </row>
    <row r="19" spans="1:6" ht="14.4" customHeight="1" x14ac:dyDescent="0.3">
      <c r="A19" s="776" t="s">
        <v>912</v>
      </c>
      <c r="B19" s="752"/>
      <c r="C19" s="766">
        <v>0</v>
      </c>
      <c r="D19" s="752">
        <v>370.47000000000014</v>
      </c>
      <c r="E19" s="766">
        <v>1</v>
      </c>
      <c r="F19" s="753">
        <v>370.47000000000014</v>
      </c>
    </row>
    <row r="20" spans="1:6" ht="14.4" customHeight="1" x14ac:dyDescent="0.3">
      <c r="A20" s="776" t="s">
        <v>913</v>
      </c>
      <c r="B20" s="752">
        <v>6699</v>
      </c>
      <c r="C20" s="766">
        <v>0.42839147729256583</v>
      </c>
      <c r="D20" s="752">
        <v>8938.5660000000007</v>
      </c>
      <c r="E20" s="766">
        <v>0.57160852270743412</v>
      </c>
      <c r="F20" s="753">
        <v>15637.566000000001</v>
      </c>
    </row>
    <row r="21" spans="1:6" ht="14.4" customHeight="1" x14ac:dyDescent="0.3">
      <c r="A21" s="776" t="s">
        <v>914</v>
      </c>
      <c r="B21" s="752"/>
      <c r="C21" s="766">
        <v>0</v>
      </c>
      <c r="D21" s="752">
        <v>2707.87</v>
      </c>
      <c r="E21" s="766">
        <v>1</v>
      </c>
      <c r="F21" s="753">
        <v>2707.87</v>
      </c>
    </row>
    <row r="22" spans="1:6" ht="14.4" customHeight="1" x14ac:dyDescent="0.3">
      <c r="A22" s="776" t="s">
        <v>915</v>
      </c>
      <c r="B22" s="752"/>
      <c r="C22" s="766">
        <v>0</v>
      </c>
      <c r="D22" s="752">
        <v>5006.1965000000009</v>
      </c>
      <c r="E22" s="766">
        <v>1</v>
      </c>
      <c r="F22" s="753">
        <v>5006.1965000000009</v>
      </c>
    </row>
    <row r="23" spans="1:6" ht="14.4" customHeight="1" x14ac:dyDescent="0.3">
      <c r="A23" s="776" t="s">
        <v>916</v>
      </c>
      <c r="B23" s="752"/>
      <c r="C23" s="766">
        <v>0</v>
      </c>
      <c r="D23" s="752">
        <v>2559.2500000000005</v>
      </c>
      <c r="E23" s="766">
        <v>1</v>
      </c>
      <c r="F23" s="753">
        <v>2559.2500000000005</v>
      </c>
    </row>
    <row r="24" spans="1:6" ht="14.4" customHeight="1" x14ac:dyDescent="0.3">
      <c r="A24" s="776" t="s">
        <v>917</v>
      </c>
      <c r="B24" s="752">
        <v>1143.3999999999996</v>
      </c>
      <c r="C24" s="766">
        <v>1</v>
      </c>
      <c r="D24" s="752"/>
      <c r="E24" s="766">
        <v>0</v>
      </c>
      <c r="F24" s="753">
        <v>1143.3999999999996</v>
      </c>
    </row>
    <row r="25" spans="1:6" ht="14.4" customHeight="1" x14ac:dyDescent="0.3">
      <c r="A25" s="776" t="s">
        <v>918</v>
      </c>
      <c r="B25" s="752"/>
      <c r="C25" s="766">
        <v>0</v>
      </c>
      <c r="D25" s="752">
        <v>1403.79</v>
      </c>
      <c r="E25" s="766">
        <v>1</v>
      </c>
      <c r="F25" s="753">
        <v>1403.79</v>
      </c>
    </row>
    <row r="26" spans="1:6" ht="14.4" customHeight="1" x14ac:dyDescent="0.3">
      <c r="A26" s="776" t="s">
        <v>919</v>
      </c>
      <c r="B26" s="752"/>
      <c r="C26" s="766">
        <v>0</v>
      </c>
      <c r="D26" s="752">
        <v>676.50000000000011</v>
      </c>
      <c r="E26" s="766">
        <v>1</v>
      </c>
      <c r="F26" s="753">
        <v>676.50000000000011</v>
      </c>
    </row>
    <row r="27" spans="1:6" ht="14.4" customHeight="1" x14ac:dyDescent="0.3">
      <c r="A27" s="776" t="s">
        <v>920</v>
      </c>
      <c r="B27" s="752"/>
      <c r="C27" s="766">
        <v>0</v>
      </c>
      <c r="D27" s="752">
        <v>125.39</v>
      </c>
      <c r="E27" s="766">
        <v>1</v>
      </c>
      <c r="F27" s="753">
        <v>125.39</v>
      </c>
    </row>
    <row r="28" spans="1:6" ht="14.4" customHeight="1" x14ac:dyDescent="0.3">
      <c r="A28" s="776" t="s">
        <v>921</v>
      </c>
      <c r="B28" s="752"/>
      <c r="C28" s="766">
        <v>0</v>
      </c>
      <c r="D28" s="752">
        <v>54.719999999999992</v>
      </c>
      <c r="E28" s="766">
        <v>1</v>
      </c>
      <c r="F28" s="753">
        <v>54.719999999999992</v>
      </c>
    </row>
    <row r="29" spans="1:6" ht="14.4" customHeight="1" x14ac:dyDescent="0.3">
      <c r="A29" s="776" t="s">
        <v>922</v>
      </c>
      <c r="B29" s="752"/>
      <c r="C29" s="766">
        <v>0</v>
      </c>
      <c r="D29" s="752">
        <v>46.379999999999995</v>
      </c>
      <c r="E29" s="766">
        <v>1</v>
      </c>
      <c r="F29" s="753">
        <v>46.379999999999995</v>
      </c>
    </row>
    <row r="30" spans="1:6" ht="14.4" customHeight="1" x14ac:dyDescent="0.3">
      <c r="A30" s="776" t="s">
        <v>923</v>
      </c>
      <c r="B30" s="752"/>
      <c r="C30" s="766">
        <v>0</v>
      </c>
      <c r="D30" s="752">
        <v>98.26</v>
      </c>
      <c r="E30" s="766">
        <v>1</v>
      </c>
      <c r="F30" s="753">
        <v>98.26</v>
      </c>
    </row>
    <row r="31" spans="1:6" ht="14.4" customHeight="1" x14ac:dyDescent="0.3">
      <c r="A31" s="776" t="s">
        <v>924</v>
      </c>
      <c r="B31" s="752"/>
      <c r="C31" s="766">
        <v>0</v>
      </c>
      <c r="D31" s="752">
        <v>275.04000000000013</v>
      </c>
      <c r="E31" s="766">
        <v>1</v>
      </c>
      <c r="F31" s="753">
        <v>275.04000000000013</v>
      </c>
    </row>
    <row r="32" spans="1:6" ht="14.4" customHeight="1" x14ac:dyDescent="0.3">
      <c r="A32" s="776" t="s">
        <v>925</v>
      </c>
      <c r="B32" s="752"/>
      <c r="C32" s="766">
        <v>0</v>
      </c>
      <c r="D32" s="752">
        <v>224.37</v>
      </c>
      <c r="E32" s="766">
        <v>1</v>
      </c>
      <c r="F32" s="753">
        <v>224.37</v>
      </c>
    </row>
    <row r="33" spans="1:6" ht="14.4" customHeight="1" x14ac:dyDescent="0.3">
      <c r="A33" s="776" t="s">
        <v>926</v>
      </c>
      <c r="B33" s="752"/>
      <c r="C33" s="766">
        <v>0</v>
      </c>
      <c r="D33" s="752">
        <v>10196.59</v>
      </c>
      <c r="E33" s="766">
        <v>1</v>
      </c>
      <c r="F33" s="753">
        <v>10196.59</v>
      </c>
    </row>
    <row r="34" spans="1:6" ht="14.4" customHeight="1" x14ac:dyDescent="0.3">
      <c r="A34" s="776" t="s">
        <v>927</v>
      </c>
      <c r="B34" s="752"/>
      <c r="C34" s="766">
        <v>0</v>
      </c>
      <c r="D34" s="752">
        <v>406.01</v>
      </c>
      <c r="E34" s="766">
        <v>1</v>
      </c>
      <c r="F34" s="753">
        <v>406.01</v>
      </c>
    </row>
    <row r="35" spans="1:6" ht="14.4" customHeight="1" x14ac:dyDescent="0.3">
      <c r="A35" s="776" t="s">
        <v>928</v>
      </c>
      <c r="B35" s="752"/>
      <c r="C35" s="766">
        <v>0</v>
      </c>
      <c r="D35" s="752">
        <v>3027.42</v>
      </c>
      <c r="E35" s="766">
        <v>1</v>
      </c>
      <c r="F35" s="753">
        <v>3027.42</v>
      </c>
    </row>
    <row r="36" spans="1:6" ht="14.4" customHeight="1" x14ac:dyDescent="0.3">
      <c r="A36" s="776" t="s">
        <v>929</v>
      </c>
      <c r="B36" s="752"/>
      <c r="C36" s="766">
        <v>0</v>
      </c>
      <c r="D36" s="752">
        <v>138.85999999999999</v>
      </c>
      <c r="E36" s="766">
        <v>1</v>
      </c>
      <c r="F36" s="753">
        <v>138.85999999999999</v>
      </c>
    </row>
    <row r="37" spans="1:6" ht="14.4" customHeight="1" x14ac:dyDescent="0.3">
      <c r="A37" s="776" t="s">
        <v>930</v>
      </c>
      <c r="B37" s="752"/>
      <c r="C37" s="766">
        <v>0</v>
      </c>
      <c r="D37" s="752">
        <v>629.66</v>
      </c>
      <c r="E37" s="766">
        <v>1</v>
      </c>
      <c r="F37" s="753">
        <v>629.66</v>
      </c>
    </row>
    <row r="38" spans="1:6" ht="14.4" customHeight="1" thickBot="1" x14ac:dyDescent="0.35">
      <c r="A38" s="777" t="s">
        <v>931</v>
      </c>
      <c r="B38" s="768"/>
      <c r="C38" s="769">
        <v>0</v>
      </c>
      <c r="D38" s="768">
        <v>5685.1900000000005</v>
      </c>
      <c r="E38" s="769">
        <v>1</v>
      </c>
      <c r="F38" s="770">
        <v>5685.1900000000005</v>
      </c>
    </row>
    <row r="39" spans="1:6" ht="14.4" customHeight="1" thickBot="1" x14ac:dyDescent="0.35">
      <c r="A39" s="771" t="s">
        <v>3</v>
      </c>
      <c r="B39" s="772">
        <v>7842.4</v>
      </c>
      <c r="C39" s="773">
        <v>0.12853630438866726</v>
      </c>
      <c r="D39" s="772">
        <v>53170.712500000016</v>
      </c>
      <c r="E39" s="773">
        <v>0.87146369561133286</v>
      </c>
      <c r="F39" s="774">
        <v>61013.11250000001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2019-05-29T06:45:04Z</dcterms:modified>
</cp:coreProperties>
</file>